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760" activeTab="0"/>
  </bookViews>
  <sheets>
    <sheet name="SzMKERZ-3r" sheetId="1" r:id="rId1"/>
  </sheets>
  <definedNames>
    <definedName name="_xlfn.BAHTTEXT" hidden="1">#NAME?</definedName>
    <definedName name="_xlnm.Print_Area" localSheetId="0">'SzMKERZ-3r'!$A$1:$BO$108</definedName>
  </definedNames>
  <calcPr fullCalcOnLoad="1"/>
</workbook>
</file>

<file path=xl/sharedStrings.xml><?xml version="1.0" encoding="utf-8"?>
<sst xmlns="http://schemas.openxmlformats.org/spreadsheetml/2006/main" count="414" uniqueCount="145">
  <si>
    <t>________________________________</t>
  </si>
  <si>
    <t>центру професійно-технічної освіти</t>
  </si>
  <si>
    <t>у Закарпатській області</t>
  </si>
  <si>
    <t xml:space="preserve"> адміністрації</t>
  </si>
  <si>
    <t>____________________ (__________)</t>
  </si>
  <si>
    <t>«____» ___________ 20__ р.</t>
  </si>
  <si>
    <t>РОБОЧИЙ НАВЧАЛЬНИЙ ПЛАН</t>
  </si>
  <si>
    <t>(з українською мовою навчання)</t>
  </si>
  <si>
    <t>Термін навчання - 3 роки</t>
  </si>
  <si>
    <t>Форма навчання - денна</t>
  </si>
  <si>
    <t>І. 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</si>
  <si>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</si>
  <si>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</si>
  <si>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</si>
  <si>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</si>
  <si>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</si>
  <si>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</si>
  <si>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</si>
  <si>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</si>
  <si>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</si>
  <si>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</si>
  <si>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</si>
  <si>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Т</t>
  </si>
  <si>
    <t>К</t>
  </si>
  <si>
    <t>С</t>
  </si>
  <si>
    <t>П</t>
  </si>
  <si>
    <t>В</t>
  </si>
  <si>
    <t>КА</t>
  </si>
  <si>
    <t>ДКА</t>
  </si>
  <si>
    <t>ДПА</t>
  </si>
  <si>
    <t>-</t>
  </si>
  <si>
    <t>Виробниче навчання</t>
  </si>
  <si>
    <t>Теоретичне навчання</t>
  </si>
  <si>
    <t>Виробнича практика</t>
  </si>
  <si>
    <t>Канікули</t>
  </si>
  <si>
    <t>Святкові</t>
  </si>
  <si>
    <t>Кваліфікаційна атестація</t>
  </si>
  <si>
    <t>Державна кваліфікаційна атестація</t>
  </si>
  <si>
    <t>Державна підсумкова атестація</t>
  </si>
  <si>
    <t>Професійно-теоретична
підготовка</t>
  </si>
  <si>
    <t>Професійно практична підготовка</t>
  </si>
  <si>
    <t>Святкові
в тижнях</t>
  </si>
  <si>
    <t>Канікули
в тижнях</t>
  </si>
  <si>
    <t>Всього тижнів навчального часу</t>
  </si>
  <si>
    <t>Виробниче навчання
в навчальному закладі</t>
  </si>
  <si>
    <t>Виробниче навчання на
виробництві чи в сфері послуг</t>
  </si>
  <si>
    <t>тиж.</t>
  </si>
  <si>
    <t>год.</t>
  </si>
  <si>
    <t>ІІІ. План навчального процесу</t>
  </si>
  <si>
    <t>№ з.п.</t>
  </si>
  <si>
    <t>Навчальні предмети за видами підготовки</t>
  </si>
  <si>
    <t>Іспити та інші форми контролю</t>
  </si>
  <si>
    <t>Кількість годин</t>
  </si>
  <si>
    <t>Розподіл по курсах і семестрах (кількість годин на тиждень)</t>
  </si>
  <si>
    <t>Всього</t>
  </si>
  <si>
    <t>Теоретичних</t>
  </si>
  <si>
    <t>Семестри</t>
  </si>
  <si>
    <t>Професія (кваліфікація)</t>
  </si>
  <si>
    <t>Правознавство (Основи правових знань)</t>
  </si>
  <si>
    <t>Людина і світ</t>
  </si>
  <si>
    <t>Економіка</t>
  </si>
  <si>
    <t>Художня культура</t>
  </si>
  <si>
    <t>Математика</t>
  </si>
  <si>
    <t>Біологія</t>
  </si>
  <si>
    <t>Екологія</t>
  </si>
  <si>
    <t>Технології</t>
  </si>
  <si>
    <t>Захист Вітчизни</t>
  </si>
  <si>
    <t>Охорона праці</t>
  </si>
  <si>
    <t>Консультації</t>
  </si>
  <si>
    <t>Загальний обсяг навчального часу</t>
  </si>
  <si>
    <t>IV. Перелік основних майстерень, лабораторій, кабінетів</t>
  </si>
  <si>
    <t>Майстерні</t>
  </si>
  <si>
    <t>Лабораторії</t>
  </si>
  <si>
    <t>Кабінети природничо-математичної,
гуманітарної та загально-професійної підготовки</t>
  </si>
  <si>
    <t>Кабінети професійно-теоретичної
підготовки</t>
  </si>
  <si>
    <t>V. Кваліфікаційна атестація, Державна кваліфікаційна атестація</t>
  </si>
  <si>
    <t>Код</t>
  </si>
  <si>
    <t>Професія</t>
  </si>
  <si>
    <t>Кваліфікація</t>
  </si>
  <si>
    <t>М.П.</t>
  </si>
  <si>
    <t>С.М. Тимко</t>
  </si>
  <si>
    <t>В.о. директора Навчально-методичного</t>
  </si>
  <si>
    <t xml:space="preserve">Директор департаменту освіти і науки, молоді </t>
  </si>
  <si>
    <t>та спорту Закарпатської обласної державної</t>
  </si>
  <si>
    <t>____________________ О.В. Слюсарєва</t>
  </si>
  <si>
    <t>_____________________                    М.І. Кляп</t>
  </si>
  <si>
    <t xml:space="preserve">ДЛЯ ПІДГОТОВКИ КВАЛІФІКОВАНИХ РОБІТНИКІВ НА ДРУГОМУ СТУПЕНІ НАВЧАННЯ </t>
  </si>
  <si>
    <t>(з отриманням повної загальної середньої освіти) З ЧИСЛА ОСІБ, ЯКІ МАЮТЬ БАЗОВУ ЗАГАЛЬНУ СЕРЕДНЮ ОСВІТУ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</si>
  <si>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</si>
  <si>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</si>
  <si>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</si>
  <si>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</si>
  <si>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</si>
  <si>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</si>
  <si>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Фізика</t>
  </si>
  <si>
    <t>Астрономія</t>
  </si>
  <si>
    <t>Хімія</t>
  </si>
  <si>
    <t>Інформатика</t>
  </si>
  <si>
    <t>Географія</t>
  </si>
  <si>
    <t>Інформаційні технології</t>
  </si>
  <si>
    <t>Правила дорожнього руху</t>
  </si>
  <si>
    <t>Професійно-теоретична підготовка</t>
  </si>
  <si>
    <t>Суспільно-гуманітарна підготовка</t>
  </si>
  <si>
    <t>Природничо-математична підготовка</t>
  </si>
  <si>
    <t>Фізична підготовка: Фізична культура</t>
  </si>
  <si>
    <t>Професійно-практична підготовка</t>
  </si>
  <si>
    <t>Предмети, що вільно обираються</t>
  </si>
  <si>
    <t>Техніка пошуку роботи</t>
  </si>
  <si>
    <t>Виробниче практика на робочих місцях на виробництві чи в сфері послуг</t>
  </si>
  <si>
    <t>ІІІ</t>
  </si>
  <si>
    <t>Державна кваліфікаційна атестація,
або кваліфікаційна атестація</t>
  </si>
  <si>
    <t>Матеріалознавство</t>
  </si>
  <si>
    <t>Технічне креслення</t>
  </si>
  <si>
    <t>Читання креслень</t>
  </si>
  <si>
    <t>Електротехніка з основами промислової електроніки</t>
  </si>
  <si>
    <t>Слюсар із складання металевих конструкцій, електрозварник ручного зварювання</t>
  </si>
  <si>
    <t>7214, 7212</t>
  </si>
  <si>
    <t>ДЕРЖАВНОГО НАВЧАЛЬНОГО ЗАКЛАДУ «УЖГОРОДСЬКИЙ ЦЕНТР ПРОФЕСІЙНО-ТЕХНІЧНОЇ ОСВІТИ»</t>
  </si>
  <si>
    <t>Слюсар із складання металевих конструкцій 2,3 розрядів</t>
  </si>
  <si>
    <t>Електрозварник ручного зварювання 2,3 розрядів</t>
  </si>
  <si>
    <t>Директор центру</t>
  </si>
  <si>
    <t>З ПРОФЕСІЇ: 7214, 7212 СЛЮСАР ІЗ СКЛАДАННЯ МЕТАЛЕВИХ КОНСТРУКЦІЙ,</t>
  </si>
  <si>
    <t>ЕЛЕКТРОЗВАРНИК РУЧНОГО ЗВАРЮВАННЯ</t>
  </si>
  <si>
    <t>ПОГОДЖУЮ</t>
  </si>
  <si>
    <t>ЗАТВЕРДЖУЮ</t>
  </si>
  <si>
    <t>Державна
атестація та інші форми контролю</t>
  </si>
  <si>
    <t>Допуски, посадки та технічні вимірювання</t>
  </si>
  <si>
    <t>ЛПР</t>
  </si>
  <si>
    <t>Основи галузевої економіки та підприємництва</t>
  </si>
  <si>
    <t>Слюсар із складання металевих конструкцій 2, 3 розрядів</t>
  </si>
  <si>
    <t>Електрозварник ручного зварювання 2, 3 розрядів</t>
  </si>
  <si>
    <t>Слюсарна,
зварювальна</t>
  </si>
  <si>
    <t>За етап</t>
  </si>
  <si>
    <t>Виробниче технологічне обладнання</t>
  </si>
  <si>
    <t>ІІ. Зведені відомості за бюджетом часу (у тижнях)</t>
  </si>
  <si>
    <t>Спеціальна технологія (професія слюсар із складання металевих конструкцій)</t>
  </si>
  <si>
    <t>Спецтехнологія (професія електрозварник ручного зварювання)</t>
  </si>
  <si>
    <t>Виробниче навчання (професія слюсар із складання металевих конструкцій)</t>
  </si>
  <si>
    <t>Виробниче навчання (професія електрозварник ручного зварювання)</t>
  </si>
  <si>
    <t>Виробнича практика (професія слюсар із складання металевих конструкцій)</t>
  </si>
  <si>
    <t>Виробнича практика (професія електрозварник ручного зварювання)</t>
  </si>
  <si>
    <t>Кваліфікація: слюсар із складання металевих конструкцій 2, 3 розрядів; електрозварник ручного зварювання 2, 3 розрядів</t>
  </si>
  <si>
    <t>Охорони праці, електротехніки та спецдисциплін, спеціальних дисциплін професій будівельного профілю, спецдисциплін професій металообробки, матеріалознавства та спецдисциплін, технічного креслення</t>
  </si>
  <si>
    <t>Математики, фізики, хімії, суспільних дисциплін, української мови, світової літератури, інформатики та інформаційних технологій, захисту Вітчизни, іноземної мови, основ галузевої економіки та підприємництва</t>
  </si>
  <si>
    <t>Загальнопрофесійна підготовка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</si>
</sst>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[&gt;0]####;\-"/>
    <numFmt numFmtId="189" formatCode="dd"/>
    <numFmt numFmtId="190" formatCode="dd/mm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&gt;0]###0;[Red]\-###0"/>
    <numFmt numFmtId="197" formatCode="\+#,##0;[Red]\-#,##0"/>
    <numFmt numFmtId="198" formatCode="[&gt;0]####;\█"/>
    <numFmt numFmtId="199" formatCode="[&gt;0]####;\▼"/>
    <numFmt numFmtId="200" formatCode="[&gt;0]####;\▼\▼\▼"/>
    <numFmt numFmtId="201" formatCode="[&gt;0]####;\◄\◄\◄"/>
    <numFmt numFmtId="202" formatCode="[$-422]dd\ mmmm\ yyyy&quot; р.&quot;"/>
    <numFmt numFmtId="203" formatCode="[&gt;0]####;\►\►\►"/>
    <numFmt numFmtId="204" formatCode="0&quot;.&quot;0&quot;.&quot;"/>
    <numFmt numFmtId="205" formatCode="[&gt;0]#,###;\-"/>
    <numFmt numFmtId="206" formatCode="0&quot;.&quot;"/>
    <numFmt numFmtId="207" formatCode="#,###;[Red]\-#,###"/>
    <numFmt numFmtId="208" formatCode="[&gt;0]#,###;General"/>
    <numFmt numFmtId="209" formatCode="0&quot;.&quot;00&quot;.&quot;"/>
    <numFmt numFmtId="210" formatCode="0&quot;.&quot;0&quot;.&quot;0&quot;.&quot;"/>
    <numFmt numFmtId="211" formatCode="[$-FC22]d\ mmmm\ yyyy&quot; р.&quot;;@"/>
    <numFmt numFmtId="212" formatCode="d\ mmmm\ yyyy"/>
    <numFmt numFmtId="213" formatCode="yyyy"/>
    <numFmt numFmtId="214" formatCode="mmmm"/>
    <numFmt numFmtId="215" formatCode="#,##0;[Red]\-#,##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Arial Cyr"/>
      <family val="2"/>
    </font>
    <font>
      <sz val="7"/>
      <name val="Arial Cyr"/>
      <family val="0"/>
    </font>
    <font>
      <sz val="8.5"/>
      <name val="Arial Cyr"/>
      <family val="2"/>
    </font>
    <font>
      <sz val="9"/>
      <name val="Arial Cyr"/>
      <family val="2"/>
    </font>
    <font>
      <b/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b/>
      <sz val="12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7"/>
      <color indexed="10"/>
      <name val="Arial Cyr"/>
      <family val="2"/>
    </font>
    <font>
      <b/>
      <sz val="7"/>
      <name val="Arial Cyr"/>
      <family val="0"/>
    </font>
    <font>
      <b/>
      <sz val="7"/>
      <color indexed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sz val="5.5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188" fontId="16" fillId="0" borderId="0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88" fontId="2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88" fontId="21" fillId="5" borderId="1" xfId="0" applyNumberFormat="1" applyFont="1" applyFill="1" applyBorder="1" applyAlignment="1" applyProtection="1">
      <alignment horizontal="center" vertical="center"/>
      <protection locked="0"/>
    </xf>
    <xf numFmtId="188" fontId="21" fillId="6" borderId="1" xfId="0" applyNumberFormat="1" applyFont="1" applyFill="1" applyBorder="1" applyAlignment="1" applyProtection="1">
      <alignment horizontal="center" vertical="center"/>
      <protection locked="0"/>
    </xf>
    <xf numFmtId="188" fontId="21" fillId="7" borderId="1" xfId="0" applyNumberFormat="1" applyFont="1" applyFill="1" applyBorder="1" applyAlignment="1" applyProtection="1">
      <alignment horizontal="center" vertical="center"/>
      <protection locked="0"/>
    </xf>
    <xf numFmtId="188" fontId="21" fillId="8" borderId="1" xfId="0" applyNumberFormat="1" applyFont="1" applyFill="1" applyBorder="1" applyAlignment="1" applyProtection="1">
      <alignment horizontal="center" vertical="center"/>
      <protection locked="0"/>
    </xf>
    <xf numFmtId="207" fontId="4" fillId="5" borderId="1" xfId="0" applyNumberFormat="1" applyFont="1" applyFill="1" applyBorder="1" applyAlignment="1" applyProtection="1">
      <alignment horizontal="center" vertical="center"/>
      <protection locked="0"/>
    </xf>
    <xf numFmtId="207" fontId="4" fillId="6" borderId="1" xfId="0" applyNumberFormat="1" applyFont="1" applyFill="1" applyBorder="1" applyAlignment="1" applyProtection="1">
      <alignment horizontal="center" vertical="center"/>
      <protection locked="0"/>
    </xf>
    <xf numFmtId="207" fontId="4" fillId="7" borderId="1" xfId="0" applyNumberFormat="1" applyFont="1" applyFill="1" applyBorder="1" applyAlignment="1" applyProtection="1">
      <alignment horizontal="center" vertical="center"/>
      <protection locked="0"/>
    </xf>
    <xf numFmtId="207" fontId="4" fillId="8" borderId="1" xfId="0" applyNumberFormat="1" applyFont="1" applyFill="1" applyBorder="1" applyAlignment="1" applyProtection="1">
      <alignment horizontal="center" vertical="center"/>
      <protection locked="0"/>
    </xf>
    <xf numFmtId="207" fontId="21" fillId="9" borderId="1" xfId="0" applyNumberFormat="1" applyFont="1" applyFill="1" applyBorder="1" applyAlignment="1" applyProtection="1">
      <alignment horizontal="center" vertical="center"/>
      <protection locked="0"/>
    </xf>
    <xf numFmtId="207" fontId="4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8" fontId="18" fillId="0" borderId="0" xfId="0" applyNumberFormat="1" applyFont="1" applyFill="1" applyBorder="1" applyAlignment="1" applyProtection="1">
      <alignment vertical="center"/>
      <protection/>
    </xf>
    <xf numFmtId="188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18" fillId="5" borderId="1" xfId="0" applyFont="1" applyFill="1" applyBorder="1" applyAlignment="1" applyProtection="1">
      <alignment horizontal="center" vertical="center" shrinkToFit="1"/>
      <protection/>
    </xf>
    <xf numFmtId="0" fontId="18" fillId="6" borderId="1" xfId="0" applyFont="1" applyFill="1" applyBorder="1" applyAlignment="1" applyProtection="1">
      <alignment horizontal="center" vertical="center" shrinkToFit="1"/>
      <protection/>
    </xf>
    <xf numFmtId="189" fontId="18" fillId="5" borderId="1" xfId="0" applyNumberFormat="1" applyFont="1" applyFill="1" applyBorder="1" applyAlignment="1" applyProtection="1">
      <alignment horizontal="center" vertical="center" shrinkToFit="1"/>
      <protection/>
    </xf>
    <xf numFmtId="189" fontId="18" fillId="6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left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07" fontId="4" fillId="9" borderId="1" xfId="0" applyNumberFormat="1" applyFont="1" applyFill="1" applyBorder="1" applyAlignment="1" applyProtection="1">
      <alignment horizontal="center" vertical="center"/>
      <protection/>
    </xf>
    <xf numFmtId="207" fontId="21" fillId="9" borderId="1" xfId="0" applyNumberFormat="1" applyFont="1" applyFill="1" applyBorder="1" applyAlignment="1" applyProtection="1">
      <alignment horizontal="center" vertical="center"/>
      <protection hidden="1"/>
    </xf>
    <xf numFmtId="188" fontId="4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0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188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207" fontId="4" fillId="4" borderId="1" xfId="0" applyNumberFormat="1" applyFont="1" applyFill="1" applyBorder="1" applyAlignment="1" applyProtection="1">
      <alignment horizontal="center" vertical="center"/>
      <protection locked="0"/>
    </xf>
    <xf numFmtId="188" fontId="13" fillId="0" borderId="0" xfId="0" applyNumberFormat="1" applyFont="1" applyFill="1" applyBorder="1" applyAlignment="1" applyProtection="1">
      <alignment horizontal="center" vertical="center"/>
      <protection/>
    </xf>
    <xf numFmtId="207" fontId="22" fillId="1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07" fontId="4" fillId="3" borderId="1" xfId="0" applyNumberFormat="1" applyFont="1" applyFill="1" applyBorder="1" applyAlignment="1" applyProtection="1">
      <alignment horizontal="center" vertical="center"/>
      <protection locked="0"/>
    </xf>
    <xf numFmtId="207" fontId="21" fillId="9" borderId="1" xfId="0" applyNumberFormat="1" applyFont="1" applyFill="1" applyBorder="1" applyAlignment="1" applyProtection="1">
      <alignment horizontal="center" vertical="center"/>
      <protection hidden="1"/>
    </xf>
    <xf numFmtId="190" fontId="18" fillId="5" borderId="1" xfId="0" applyNumberFormat="1" applyFont="1" applyFill="1" applyBorder="1" applyAlignment="1" applyProtection="1">
      <alignment horizontal="center" vertical="center" textRotation="90" shrinkToFit="1"/>
      <protection/>
    </xf>
    <xf numFmtId="0" fontId="18" fillId="6" borderId="1" xfId="0" applyFont="1" applyFill="1" applyBorder="1" applyAlignment="1" applyProtection="1">
      <alignment horizontal="center" vertical="center" shrinkToFit="1"/>
      <protection/>
    </xf>
    <xf numFmtId="207" fontId="21" fillId="9" borderId="1" xfId="0" applyNumberFormat="1" applyFont="1" applyFill="1" applyBorder="1" applyAlignment="1" applyProtection="1">
      <alignment horizontal="center" vertical="center"/>
      <protection locked="0"/>
    </xf>
    <xf numFmtId="207" fontId="21" fillId="9" borderId="1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/>
    </xf>
    <xf numFmtId="188" fontId="21" fillId="0" borderId="1" xfId="0" applyNumberFormat="1" applyFont="1" applyFill="1" applyBorder="1" applyAlignment="1" applyProtection="1">
      <alignment horizontal="center" vertical="center"/>
      <protection/>
    </xf>
    <xf numFmtId="188" fontId="17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0" fontId="17" fillId="0" borderId="4" xfId="0" applyFont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207" fontId="4" fillId="6" borderId="1" xfId="0" applyNumberFormat="1" applyFont="1" applyFill="1" applyBorder="1" applyAlignment="1" applyProtection="1">
      <alignment horizontal="center" vertical="center"/>
      <protection/>
    </xf>
    <xf numFmtId="207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21" fillId="9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2" borderId="1" xfId="0" applyFill="1" applyBorder="1" applyAlignment="1" applyProtection="1">
      <alignment vertical="center"/>
      <protection locked="0"/>
    </xf>
    <xf numFmtId="188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88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04" fontId="4" fillId="0" borderId="1" xfId="0" applyNumberFormat="1" applyFont="1" applyFill="1" applyBorder="1" applyAlignment="1" applyProtection="1">
      <alignment horizontal="center" vertical="center"/>
      <protection/>
    </xf>
    <xf numFmtId="0" fontId="21" fillId="9" borderId="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 shrinkToFit="1"/>
      <protection/>
    </xf>
    <xf numFmtId="188" fontId="15" fillId="0" borderId="0" xfId="0" applyNumberFormat="1" applyFont="1" applyFill="1" applyBorder="1" applyAlignment="1" applyProtection="1">
      <alignment horizontal="right" vertical="center"/>
      <protection locked="0"/>
    </xf>
    <xf numFmtId="190" fontId="18" fillId="6" borderId="1" xfId="0" applyNumberFormat="1" applyFont="1" applyFill="1" applyBorder="1" applyAlignment="1" applyProtection="1">
      <alignment horizontal="center" vertical="center" textRotation="90" shrinkToFit="1"/>
      <protection/>
    </xf>
    <xf numFmtId="188" fontId="4" fillId="1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horizontal="center" vertical="center" textRotation="255" shrinkToFit="1"/>
      <protection/>
    </xf>
    <xf numFmtId="0" fontId="18" fillId="0" borderId="6" xfId="0" applyFont="1" applyBorder="1" applyAlignment="1" applyProtection="1">
      <alignment horizontal="center" vertical="center" textRotation="255" shrinkToFit="1"/>
      <protection/>
    </xf>
    <xf numFmtId="0" fontId="18" fillId="0" borderId="7" xfId="0" applyFont="1" applyBorder="1" applyAlignment="1" applyProtection="1">
      <alignment horizontal="center" vertical="center" textRotation="255" shrinkToFit="1"/>
      <protection/>
    </xf>
    <xf numFmtId="0" fontId="18" fillId="0" borderId="8" xfId="0" applyFont="1" applyBorder="1" applyAlignment="1" applyProtection="1">
      <alignment horizontal="center" vertical="center" textRotation="255" shrinkToFit="1"/>
      <protection/>
    </xf>
    <xf numFmtId="0" fontId="18" fillId="0" borderId="9" xfId="0" applyFont="1" applyBorder="1" applyAlignment="1" applyProtection="1">
      <alignment horizontal="center" vertical="center" textRotation="255" shrinkToFit="1"/>
      <protection/>
    </xf>
    <xf numFmtId="0" fontId="18" fillId="0" borderId="10" xfId="0" applyFont="1" applyBorder="1" applyAlignment="1" applyProtection="1">
      <alignment horizontal="center" vertical="center" textRotation="255" shrinkToFit="1"/>
      <protection/>
    </xf>
    <xf numFmtId="18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88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88" fontId="15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209" fontId="4" fillId="0" borderId="1" xfId="0" applyNumberFormat="1" applyFont="1" applyFill="1" applyBorder="1" applyAlignment="1" applyProtection="1">
      <alignment horizontal="center" vertical="center"/>
      <protection/>
    </xf>
    <xf numFmtId="188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88" fontId="4" fillId="1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12" borderId="1" xfId="0" applyFill="1" applyBorder="1" applyAlignment="1" applyProtection="1">
      <alignment vertical="center" wrapText="1"/>
      <protection/>
    </xf>
    <xf numFmtId="188" fontId="4" fillId="13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13" borderId="1" xfId="0" applyFill="1" applyBorder="1" applyAlignment="1" applyProtection="1">
      <alignment vertical="center" wrapText="1"/>
      <protection/>
    </xf>
    <xf numFmtId="188" fontId="4" fillId="14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14" borderId="1" xfId="0" applyFill="1" applyBorder="1" applyAlignment="1" applyProtection="1">
      <alignment vertical="center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 vertical="center" textRotation="90"/>
      <protection/>
    </xf>
    <xf numFmtId="0" fontId="0" fillId="4" borderId="1" xfId="0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 textRotation="255" shrinkToFit="1"/>
      <protection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textRotation="90"/>
      <protection locked="0"/>
    </xf>
    <xf numFmtId="207" fontId="21" fillId="1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188" fontId="4" fillId="11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207" fontId="4" fillId="14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207" fontId="4" fillId="1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188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>
      <alignment horizontal="center" vertical="center"/>
    </xf>
    <xf numFmtId="188" fontId="4" fillId="4" borderId="1" xfId="0" applyNumberFormat="1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/>
    </xf>
    <xf numFmtId="188" fontId="4" fillId="2" borderId="1" xfId="0" applyNumberFormat="1" applyFont="1" applyFill="1" applyBorder="1" applyAlignment="1" applyProtection="1">
      <alignment horizontal="center" vertical="center"/>
      <protection/>
    </xf>
    <xf numFmtId="207" fontId="22" fillId="15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1" xfId="0" applyFill="1" applyBorder="1" applyAlignment="1" applyProtection="1">
      <alignment horizontal="center" vertical="center"/>
      <protection hidden="1"/>
    </xf>
    <xf numFmtId="188" fontId="4" fillId="5" borderId="1" xfId="0" applyNumberFormat="1" applyFont="1" applyFill="1" applyBorder="1" applyAlignment="1" applyProtection="1">
      <alignment horizontal="center" vertical="center"/>
      <protection/>
    </xf>
    <xf numFmtId="188" fontId="4" fillId="6" borderId="1" xfId="0" applyNumberFormat="1" applyFont="1" applyFill="1" applyBorder="1" applyAlignment="1" applyProtection="1">
      <alignment horizontal="center" vertical="center"/>
      <protection/>
    </xf>
    <xf numFmtId="0" fontId="18" fillId="6" borderId="11" xfId="0" applyFont="1" applyFill="1" applyBorder="1" applyAlignment="1" applyProtection="1">
      <alignment horizontal="center" vertical="center" shrinkToFit="1"/>
      <protection/>
    </xf>
    <xf numFmtId="0" fontId="18" fillId="6" borderId="12" xfId="0" applyFont="1" applyFill="1" applyBorder="1" applyAlignment="1" applyProtection="1">
      <alignment horizontal="center" vertical="center" shrinkToFit="1"/>
      <protection/>
    </xf>
    <xf numFmtId="0" fontId="18" fillId="6" borderId="13" xfId="0" applyFont="1" applyFill="1" applyBorder="1" applyAlignment="1" applyProtection="1">
      <alignment horizontal="center" vertical="center" shrinkToFit="1"/>
      <protection/>
    </xf>
    <xf numFmtId="0" fontId="4" fillId="15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 applyProtection="1">
      <alignment horizontal="center" vertical="center"/>
      <protection/>
    </xf>
    <xf numFmtId="207" fontId="4" fillId="5" borderId="11" xfId="0" applyNumberFormat="1" applyFont="1" applyFill="1" applyBorder="1" applyAlignment="1" applyProtection="1">
      <alignment horizontal="center" vertical="center"/>
      <protection/>
    </xf>
    <xf numFmtId="207" fontId="4" fillId="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Below="0"/>
    <pageSetUpPr fitToPage="1"/>
  </sheetPr>
  <dimension ref="A1:BO108"/>
  <sheetViews>
    <sheetView tabSelected="1" view="pageBreakPreview" zoomScale="120" zoomScaleNormal="145" zoomScaleSheetLayoutView="120" workbookViewId="0" topLeftCell="A1">
      <selection activeCell="W4" sqref="W4"/>
    </sheetView>
  </sheetViews>
  <sheetFormatPr defaultColWidth="9.00390625" defaultRowHeight="12.75"/>
  <cols>
    <col min="1" max="2" width="2.25390625" style="33" customWidth="1"/>
    <col min="3" max="8" width="2.25390625" style="34" customWidth="1"/>
    <col min="9" max="26" width="2.25390625" style="45" customWidth="1"/>
    <col min="27" max="30" width="2.25390625" style="46" customWidth="1"/>
    <col min="31" max="38" width="2.25390625" style="45" customWidth="1"/>
    <col min="39" max="59" width="2.25390625" style="34" customWidth="1"/>
    <col min="60" max="67" width="2.25390625" style="2" customWidth="1"/>
    <col min="68" max="68" width="3.875" style="0" hidden="1" customWidth="1"/>
    <col min="69" max="70" width="2.375" style="0" hidden="1" customWidth="1"/>
    <col min="71" max="16384" width="0" style="0" hidden="1" customWidth="1"/>
  </cols>
  <sheetData>
    <row r="1" spans="1:67" ht="11.25" customHeight="1">
      <c r="A1" s="79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P1" s="53"/>
      <c r="Q1" s="53"/>
      <c r="R1" s="53"/>
      <c r="S1" s="53"/>
      <c r="T1" s="47"/>
      <c r="U1" s="47"/>
      <c r="V1" s="62"/>
      <c r="W1" s="62"/>
      <c r="X1" s="47"/>
      <c r="Y1" s="47"/>
      <c r="Z1" s="47"/>
      <c r="AA1" s="47"/>
      <c r="AB1" s="83" t="s">
        <v>123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47"/>
      <c r="AP1" s="47"/>
      <c r="AQ1" s="47"/>
      <c r="AR1" s="48"/>
      <c r="AS1" s="47"/>
      <c r="AT1" s="47"/>
      <c r="AU1" s="47"/>
      <c r="AV1" s="47"/>
      <c r="AW1" s="47"/>
      <c r="AX1" s="47"/>
      <c r="AY1" s="47"/>
      <c r="AZ1" s="47"/>
      <c r="BA1" s="79" t="s">
        <v>124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</row>
    <row r="2" spans="1:67" ht="11.25" customHeight="1">
      <c r="A2" s="82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53"/>
      <c r="Q2" s="53"/>
      <c r="R2" s="53"/>
      <c r="S2" s="53"/>
      <c r="T2" s="47"/>
      <c r="U2" s="47"/>
      <c r="V2" s="62"/>
      <c r="W2" s="62"/>
      <c r="X2" s="47"/>
      <c r="Y2" s="47"/>
      <c r="Z2" s="47"/>
      <c r="AA2" s="47"/>
      <c r="AB2" s="84" t="s">
        <v>0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47"/>
      <c r="AP2" s="47"/>
      <c r="AQ2" s="47"/>
      <c r="AR2" s="40"/>
      <c r="AS2" s="47"/>
      <c r="AT2" s="47"/>
      <c r="AU2" s="47"/>
      <c r="AV2" s="47"/>
      <c r="AW2" s="47"/>
      <c r="AX2" s="47"/>
      <c r="AY2" s="47"/>
      <c r="AZ2" s="47"/>
      <c r="BA2" s="82" t="s">
        <v>82</v>
      </c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1"/>
    </row>
    <row r="3" spans="1:67" ht="11.25" customHeight="1">
      <c r="A3" s="82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53"/>
      <c r="Q3" s="53"/>
      <c r="R3" s="53"/>
      <c r="S3" s="53"/>
      <c r="T3" s="47"/>
      <c r="U3" s="47"/>
      <c r="V3" s="62"/>
      <c r="W3" s="62"/>
      <c r="X3" s="47"/>
      <c r="Y3" s="47"/>
      <c r="Z3" s="47"/>
      <c r="AA3" s="47"/>
      <c r="AB3" s="84" t="s">
        <v>0</v>
      </c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47"/>
      <c r="AP3" s="47"/>
      <c r="AQ3" s="47"/>
      <c r="AR3" s="40"/>
      <c r="AS3" s="47"/>
      <c r="AT3" s="47"/>
      <c r="AU3" s="47"/>
      <c r="AV3" s="47"/>
      <c r="AW3" s="47"/>
      <c r="AX3" s="47"/>
      <c r="AY3" s="47"/>
      <c r="AZ3" s="47"/>
      <c r="BA3" s="82" t="s">
        <v>83</v>
      </c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1"/>
    </row>
    <row r="4" spans="1:67" ht="11.25" customHeight="1">
      <c r="A4" s="82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53"/>
      <c r="Q4" s="53"/>
      <c r="R4" s="53"/>
      <c r="S4" s="53"/>
      <c r="T4" s="47"/>
      <c r="U4" s="47"/>
      <c r="V4" s="62"/>
      <c r="W4" s="62"/>
      <c r="X4" s="47"/>
      <c r="Y4" s="47"/>
      <c r="Z4" s="47"/>
      <c r="AA4" s="47"/>
      <c r="AB4" s="84" t="s">
        <v>0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47"/>
      <c r="AP4" s="47"/>
      <c r="AQ4" s="47"/>
      <c r="AR4" s="40"/>
      <c r="AS4" s="47"/>
      <c r="AT4" s="47"/>
      <c r="AU4" s="47"/>
      <c r="AV4" s="47"/>
      <c r="AW4" s="47"/>
      <c r="AX4" s="47"/>
      <c r="AY4" s="47"/>
      <c r="AZ4" s="47"/>
      <c r="BA4" s="82" t="s">
        <v>3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1"/>
    </row>
    <row r="5" spans="1:67" ht="11.25" customHeight="1">
      <c r="A5" s="82" t="s">
        <v>84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53"/>
      <c r="Q5" s="53"/>
      <c r="R5" s="53"/>
      <c r="S5" s="53"/>
      <c r="T5" s="47"/>
      <c r="U5" s="47"/>
      <c r="V5" s="62"/>
      <c r="W5" s="62"/>
      <c r="X5" s="47"/>
      <c r="Y5" s="47"/>
      <c r="Z5" s="47"/>
      <c r="AA5" s="47"/>
      <c r="AB5" s="84" t="s">
        <v>4</v>
      </c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47"/>
      <c r="AP5" s="47"/>
      <c r="AQ5" s="47"/>
      <c r="AR5" s="40"/>
      <c r="AS5" s="47"/>
      <c r="AT5" s="47"/>
      <c r="AU5" s="47"/>
      <c r="AV5" s="47"/>
      <c r="AW5" s="47"/>
      <c r="AX5" s="47"/>
      <c r="AY5" s="47"/>
      <c r="AZ5" s="47"/>
      <c r="BA5" s="82" t="s">
        <v>85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1"/>
    </row>
    <row r="6" spans="1:67" ht="11.25" customHeight="1">
      <c r="A6" s="82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53"/>
      <c r="Q6" s="53"/>
      <c r="R6" s="53"/>
      <c r="S6" s="53"/>
      <c r="T6" s="47"/>
      <c r="U6" s="47"/>
      <c r="V6" s="62"/>
      <c r="W6" s="62"/>
      <c r="X6" s="47"/>
      <c r="Y6" s="47"/>
      <c r="Z6" s="47"/>
      <c r="AA6" s="47"/>
      <c r="AB6" s="82" t="s">
        <v>5</v>
      </c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47"/>
      <c r="AP6" s="47"/>
      <c r="AQ6" s="47"/>
      <c r="AR6" s="40"/>
      <c r="AS6" s="47"/>
      <c r="AT6" s="47"/>
      <c r="AU6" s="47"/>
      <c r="AV6" s="47"/>
      <c r="AW6" s="47"/>
      <c r="AX6" s="47"/>
      <c r="AY6" s="47"/>
      <c r="AZ6" s="47"/>
      <c r="BA6" s="82" t="s">
        <v>5</v>
      </c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1"/>
    </row>
    <row r="7" spans="1:67" ht="2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2.75" customHeight="1">
      <c r="A8" s="63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</row>
    <row r="9" spans="1:67" ht="12.75" customHeight="1">
      <c r="A9" s="96" t="s">
        <v>117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</row>
    <row r="10" spans="1:67" ht="12.75" customHeight="1">
      <c r="A10" s="96" t="s">
        <v>86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</row>
    <row r="11" spans="1:67" ht="12.75" customHeight="1">
      <c r="A11" s="96" t="s">
        <v>87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</row>
    <row r="12" spans="1:67" ht="12" customHeight="1">
      <c r="A12" s="141" t="s">
        <v>121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</row>
    <row r="13" spans="1:67" ht="12" customHeight="1">
      <c r="A13" s="141" t="s">
        <v>122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</row>
    <row r="14" spans="1:67" ht="12" customHeight="1">
      <c r="A14" s="139" t="s">
        <v>141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</row>
    <row r="15" spans="1:67" ht="12" customHeight="1">
      <c r="A15" s="86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</row>
    <row r="16" spans="1:67" ht="12" customHeight="1">
      <c r="A16" s="3"/>
      <c r="B16" s="3"/>
      <c r="C16" s="4"/>
      <c r="D16" s="143" t="s">
        <v>8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4"/>
      <c r="S16" s="4"/>
      <c r="T16" s="4"/>
      <c r="U16" s="4"/>
      <c r="V16" s="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29" t="s">
        <v>9</v>
      </c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4"/>
      <c r="BL16" s="4"/>
      <c r="BM16" s="4"/>
      <c r="BN16" s="4"/>
      <c r="BO16" s="3"/>
    </row>
    <row r="17" spans="1:67" ht="2.25" customHeight="1">
      <c r="A17" s="5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7"/>
      <c r="AS17" s="7"/>
      <c r="AT17" s="7"/>
      <c r="AU17" s="7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1"/>
      <c r="BI17" s="1"/>
      <c r="BJ17" s="1"/>
      <c r="BK17" s="1"/>
      <c r="BL17" s="1"/>
      <c r="BM17" s="1"/>
      <c r="BN17" s="1"/>
      <c r="BO17" s="1"/>
    </row>
    <row r="18" spans="1:67" ht="12.75" customHeight="1">
      <c r="A18" s="144" t="s">
        <v>10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</row>
    <row r="19" spans="1:67" ht="10.5" customHeight="1">
      <c r="A19" s="54"/>
      <c r="B19" s="55"/>
      <c r="C19" s="54"/>
      <c r="D19" s="54"/>
      <c r="E19" s="54"/>
      <c r="F19" s="54"/>
      <c r="G19" s="54"/>
      <c r="H19" s="54"/>
      <c r="I19"/>
      <c r="J19"/>
      <c r="K19" s="54"/>
      <c r="L19" s="133" t="s">
        <v>11</v>
      </c>
      <c r="M19" s="134"/>
      <c r="N19" s="128" t="s">
        <v>12</v>
      </c>
      <c r="O19" s="128"/>
      <c r="P19" s="128"/>
      <c r="Q19" s="128"/>
      <c r="R19" s="92">
        <f>Q20+7</f>
        <v>39720</v>
      </c>
      <c r="S19" s="128" t="s">
        <v>13</v>
      </c>
      <c r="T19" s="128"/>
      <c r="U19" s="128"/>
      <c r="V19" s="92">
        <f>U20+7</f>
        <v>39748</v>
      </c>
      <c r="W19" s="128" t="s">
        <v>14</v>
      </c>
      <c r="X19" s="128"/>
      <c r="Y19" s="128"/>
      <c r="Z19" s="128"/>
      <c r="AA19" s="128" t="s">
        <v>15</v>
      </c>
      <c r="AB19" s="128"/>
      <c r="AC19" s="128"/>
      <c r="AD19" s="128"/>
      <c r="AE19" s="92">
        <f>AD20+7</f>
        <v>39811</v>
      </c>
      <c r="AF19" s="93" t="s">
        <v>16</v>
      </c>
      <c r="AG19" s="93"/>
      <c r="AH19" s="93"/>
      <c r="AI19" s="130">
        <f>AH20+7</f>
        <v>39839</v>
      </c>
      <c r="AJ19" s="93" t="s">
        <v>17</v>
      </c>
      <c r="AK19" s="93"/>
      <c r="AL19" s="93"/>
      <c r="AM19" s="130">
        <f>AL20+7</f>
        <v>39867</v>
      </c>
      <c r="AN19" s="190" t="s">
        <v>18</v>
      </c>
      <c r="AO19" s="191"/>
      <c r="AP19" s="191"/>
      <c r="AQ19" s="192"/>
      <c r="AR19" s="130">
        <f>AQ20+7</f>
        <v>39902</v>
      </c>
      <c r="AS19" s="93" t="s">
        <v>19</v>
      </c>
      <c r="AT19" s="93"/>
      <c r="AU19" s="93"/>
      <c r="AV19" s="130">
        <f>AU20+7</f>
        <v>39930</v>
      </c>
      <c r="AW19" s="93" t="s">
        <v>20</v>
      </c>
      <c r="AX19" s="93"/>
      <c r="AY19" s="93"/>
      <c r="AZ19" s="93"/>
      <c r="BA19" s="93" t="s">
        <v>21</v>
      </c>
      <c r="BB19" s="93"/>
      <c r="BC19" s="93"/>
      <c r="BD19" s="93"/>
      <c r="BE19"/>
      <c r="BF19"/>
      <c r="BG19"/>
      <c r="BH19"/>
      <c r="BI19"/>
      <c r="BJ19"/>
      <c r="BK19"/>
      <c r="BL19"/>
      <c r="BM19"/>
      <c r="BN19"/>
      <c r="BO19"/>
    </row>
    <row r="20" spans="1:67" ht="10.5" customHeight="1">
      <c r="A20" s="54"/>
      <c r="B20" s="54"/>
      <c r="C20" s="56"/>
      <c r="D20" s="56"/>
      <c r="E20" s="56"/>
      <c r="F20" s="56"/>
      <c r="G20" s="56"/>
      <c r="H20" s="56"/>
      <c r="I20"/>
      <c r="J20"/>
      <c r="K20" s="54"/>
      <c r="L20" s="135"/>
      <c r="M20" s="136"/>
      <c r="N20" s="51">
        <v>39692</v>
      </c>
      <c r="O20" s="51">
        <f>N20+7</f>
        <v>39699</v>
      </c>
      <c r="P20" s="51">
        <f>O20+7</f>
        <v>39706</v>
      </c>
      <c r="Q20" s="51">
        <f>P20+7</f>
        <v>39713</v>
      </c>
      <c r="R20" s="92"/>
      <c r="S20" s="51">
        <f>R19+7</f>
        <v>39727</v>
      </c>
      <c r="T20" s="51">
        <f>S20+7</f>
        <v>39734</v>
      </c>
      <c r="U20" s="51">
        <f>T20+7</f>
        <v>39741</v>
      </c>
      <c r="V20" s="92"/>
      <c r="W20" s="51">
        <f>V19+7</f>
        <v>39755</v>
      </c>
      <c r="X20" s="51">
        <f aca="true" t="shared" si="0" ref="X20:AD20">W20+7</f>
        <v>39762</v>
      </c>
      <c r="Y20" s="51">
        <f t="shared" si="0"/>
        <v>39769</v>
      </c>
      <c r="Z20" s="51">
        <f t="shared" si="0"/>
        <v>39776</v>
      </c>
      <c r="AA20" s="51">
        <f t="shared" si="0"/>
        <v>39783</v>
      </c>
      <c r="AB20" s="51">
        <f t="shared" si="0"/>
        <v>39790</v>
      </c>
      <c r="AC20" s="51">
        <f t="shared" si="0"/>
        <v>39797</v>
      </c>
      <c r="AD20" s="51">
        <f t="shared" si="0"/>
        <v>39804</v>
      </c>
      <c r="AE20" s="92"/>
      <c r="AF20" s="52">
        <f>AE19+7</f>
        <v>39818</v>
      </c>
      <c r="AG20" s="52">
        <f>AF20+7</f>
        <v>39825</v>
      </c>
      <c r="AH20" s="52">
        <f>AG20+7</f>
        <v>39832</v>
      </c>
      <c r="AI20" s="130"/>
      <c r="AJ20" s="52">
        <f>AI19+7</f>
        <v>39846</v>
      </c>
      <c r="AK20" s="52">
        <f>AJ20+7</f>
        <v>39853</v>
      </c>
      <c r="AL20" s="52">
        <f>AK20+7</f>
        <v>39860</v>
      </c>
      <c r="AM20" s="130"/>
      <c r="AN20" s="52">
        <f>AM19+7</f>
        <v>39874</v>
      </c>
      <c r="AO20" s="52">
        <f>AN20+7</f>
        <v>39881</v>
      </c>
      <c r="AP20" s="52">
        <f>AO20+7</f>
        <v>39888</v>
      </c>
      <c r="AQ20" s="52">
        <f>AP20+7</f>
        <v>39895</v>
      </c>
      <c r="AR20" s="130"/>
      <c r="AS20" s="52">
        <f>AR19+7</f>
        <v>39909</v>
      </c>
      <c r="AT20" s="52">
        <f>AS20+7</f>
        <v>39916</v>
      </c>
      <c r="AU20" s="52">
        <f>AT20+7</f>
        <v>39923</v>
      </c>
      <c r="AV20" s="130"/>
      <c r="AW20" s="52">
        <f>AV19+7</f>
        <v>39937</v>
      </c>
      <c r="AX20" s="52">
        <f aca="true" t="shared" si="1" ref="AX20:BD20">AW20+7</f>
        <v>39944</v>
      </c>
      <c r="AY20" s="52">
        <f t="shared" si="1"/>
        <v>39951</v>
      </c>
      <c r="AZ20" s="52">
        <f t="shared" si="1"/>
        <v>39958</v>
      </c>
      <c r="BA20" s="52">
        <f t="shared" si="1"/>
        <v>39965</v>
      </c>
      <c r="BB20" s="52">
        <f t="shared" si="1"/>
        <v>39972</v>
      </c>
      <c r="BC20" s="52">
        <f t="shared" si="1"/>
        <v>39979</v>
      </c>
      <c r="BD20" s="52">
        <f t="shared" si="1"/>
        <v>39986</v>
      </c>
      <c r="BE20"/>
      <c r="BF20"/>
      <c r="BG20"/>
      <c r="BH20"/>
      <c r="BI20"/>
      <c r="BJ20"/>
      <c r="BK20"/>
      <c r="BL20"/>
      <c r="BM20"/>
      <c r="BN20"/>
      <c r="BO20"/>
    </row>
    <row r="21" spans="1:67" ht="10.5" customHeight="1">
      <c r="A21" s="54"/>
      <c r="B21" s="54"/>
      <c r="C21" s="56"/>
      <c r="D21" s="56"/>
      <c r="E21" s="56"/>
      <c r="F21" s="56"/>
      <c r="G21" s="56"/>
      <c r="H21" s="56"/>
      <c r="I21"/>
      <c r="J21"/>
      <c r="K21" s="54"/>
      <c r="L21" s="135"/>
      <c r="M21" s="136"/>
      <c r="N21" s="49"/>
      <c r="O21" s="49"/>
      <c r="P21" s="49"/>
      <c r="Q21" s="49"/>
      <c r="R21" s="92">
        <f>R19+6</f>
        <v>39726</v>
      </c>
      <c r="S21" s="51"/>
      <c r="T21" s="51"/>
      <c r="U21" s="51"/>
      <c r="V21" s="92">
        <f>V19+6</f>
        <v>39754</v>
      </c>
      <c r="W21" s="49"/>
      <c r="X21" s="49"/>
      <c r="Y21" s="49"/>
      <c r="Z21" s="49"/>
      <c r="AA21" s="49"/>
      <c r="AB21" s="49"/>
      <c r="AC21" s="49"/>
      <c r="AD21" s="49"/>
      <c r="AE21" s="92">
        <f>AE19+6</f>
        <v>39817</v>
      </c>
      <c r="AF21" s="52"/>
      <c r="AG21" s="52"/>
      <c r="AH21" s="52"/>
      <c r="AI21" s="130">
        <f>AI19+6</f>
        <v>39845</v>
      </c>
      <c r="AJ21" s="52"/>
      <c r="AK21" s="52"/>
      <c r="AL21" s="52"/>
      <c r="AM21" s="130">
        <f>AM19+6</f>
        <v>39873</v>
      </c>
      <c r="AN21" s="50"/>
      <c r="AO21" s="50"/>
      <c r="AP21" s="50"/>
      <c r="AQ21" s="50"/>
      <c r="AR21" s="130">
        <f>AR19+6</f>
        <v>39908</v>
      </c>
      <c r="AS21" s="52"/>
      <c r="AT21" s="52"/>
      <c r="AU21" s="52"/>
      <c r="AV21" s="130">
        <f>AV19+6</f>
        <v>39936</v>
      </c>
      <c r="AW21" s="50"/>
      <c r="AX21" s="50"/>
      <c r="AY21" s="50"/>
      <c r="AZ21" s="50"/>
      <c r="BA21" s="50"/>
      <c r="BB21" s="50"/>
      <c r="BC21" s="50"/>
      <c r="BD21" s="50"/>
      <c r="BE21"/>
      <c r="BF21"/>
      <c r="BG21"/>
      <c r="BH21"/>
      <c r="BI21"/>
      <c r="BJ21"/>
      <c r="BK21"/>
      <c r="BL21"/>
      <c r="BM21"/>
      <c r="BN21"/>
      <c r="BO21"/>
    </row>
    <row r="22" spans="1:67" ht="10.5" customHeight="1">
      <c r="A22" s="54"/>
      <c r="B22" s="54"/>
      <c r="C22" s="56"/>
      <c r="D22" s="56"/>
      <c r="E22" s="56"/>
      <c r="F22" s="56"/>
      <c r="G22" s="56"/>
      <c r="H22" s="56"/>
      <c r="I22"/>
      <c r="J22"/>
      <c r="K22" s="54"/>
      <c r="L22" s="137"/>
      <c r="M22" s="138"/>
      <c r="N22" s="51">
        <f>N20+6</f>
        <v>39698</v>
      </c>
      <c r="O22" s="51">
        <f>O20+6</f>
        <v>39705</v>
      </c>
      <c r="P22" s="51">
        <f>P20+6</f>
        <v>39712</v>
      </c>
      <c r="Q22" s="51">
        <f>Q20+6</f>
        <v>39719</v>
      </c>
      <c r="R22" s="92"/>
      <c r="S22" s="51">
        <f>S20+6</f>
        <v>39733</v>
      </c>
      <c r="T22" s="51">
        <f>T20+6</f>
        <v>39740</v>
      </c>
      <c r="U22" s="51">
        <f>U20+6</f>
        <v>39747</v>
      </c>
      <c r="V22" s="92"/>
      <c r="W22" s="51">
        <f aca="true" t="shared" si="2" ref="W22:AD22">W20+6</f>
        <v>39761</v>
      </c>
      <c r="X22" s="51">
        <f t="shared" si="2"/>
        <v>39768</v>
      </c>
      <c r="Y22" s="51">
        <f t="shared" si="2"/>
        <v>39775</v>
      </c>
      <c r="Z22" s="51">
        <f t="shared" si="2"/>
        <v>39782</v>
      </c>
      <c r="AA22" s="51">
        <f t="shared" si="2"/>
        <v>39789</v>
      </c>
      <c r="AB22" s="51">
        <f t="shared" si="2"/>
        <v>39796</v>
      </c>
      <c r="AC22" s="51">
        <f t="shared" si="2"/>
        <v>39803</v>
      </c>
      <c r="AD22" s="51">
        <f t="shared" si="2"/>
        <v>39810</v>
      </c>
      <c r="AE22" s="92"/>
      <c r="AF22" s="52">
        <f>AF20+6</f>
        <v>39824</v>
      </c>
      <c r="AG22" s="52">
        <f>AG20+6</f>
        <v>39831</v>
      </c>
      <c r="AH22" s="52">
        <f>AH20+6</f>
        <v>39838</v>
      </c>
      <c r="AI22" s="130"/>
      <c r="AJ22" s="52">
        <f>AJ20+6</f>
        <v>39852</v>
      </c>
      <c r="AK22" s="52">
        <f>AK20+6</f>
        <v>39859</v>
      </c>
      <c r="AL22" s="52">
        <f>AL20+6</f>
        <v>39866</v>
      </c>
      <c r="AM22" s="130"/>
      <c r="AN22" s="52">
        <f>AN20+6</f>
        <v>39880</v>
      </c>
      <c r="AO22" s="52">
        <f>AO20+6</f>
        <v>39887</v>
      </c>
      <c r="AP22" s="52">
        <f>AP20+6</f>
        <v>39894</v>
      </c>
      <c r="AQ22" s="52">
        <f>AQ20+6</f>
        <v>39901</v>
      </c>
      <c r="AR22" s="130"/>
      <c r="AS22" s="52">
        <f>AS20+6</f>
        <v>39915</v>
      </c>
      <c r="AT22" s="52">
        <f>AT20+6</f>
        <v>39922</v>
      </c>
      <c r="AU22" s="52">
        <f>AU20+6</f>
        <v>39929</v>
      </c>
      <c r="AV22" s="130"/>
      <c r="AW22" s="52">
        <f aca="true" t="shared" si="3" ref="AW22:BD22">AW20+6</f>
        <v>39943</v>
      </c>
      <c r="AX22" s="52">
        <f t="shared" si="3"/>
        <v>39950</v>
      </c>
      <c r="AY22" s="52">
        <f t="shared" si="3"/>
        <v>39957</v>
      </c>
      <c r="AZ22" s="52">
        <f t="shared" si="3"/>
        <v>39964</v>
      </c>
      <c r="BA22" s="52">
        <f t="shared" si="3"/>
        <v>39971</v>
      </c>
      <c r="BB22" s="52">
        <f t="shared" si="3"/>
        <v>39978</v>
      </c>
      <c r="BC22" s="52">
        <f t="shared" si="3"/>
        <v>39985</v>
      </c>
      <c r="BD22" s="52">
        <f t="shared" si="3"/>
        <v>39992</v>
      </c>
      <c r="BE22"/>
      <c r="BF22"/>
      <c r="BG22"/>
      <c r="BH22"/>
      <c r="BI22"/>
      <c r="BJ22"/>
      <c r="BK22"/>
      <c r="BL22"/>
      <c r="BM22"/>
      <c r="BN22"/>
      <c r="BO22"/>
    </row>
    <row r="23" spans="1:67" ht="9" customHeight="1">
      <c r="A23" s="57"/>
      <c r="B23" s="57"/>
      <c r="C23" s="57"/>
      <c r="D23" s="57"/>
      <c r="E23" s="57"/>
      <c r="F23" s="57"/>
      <c r="G23" s="57"/>
      <c r="H23" s="57"/>
      <c r="I23"/>
      <c r="J23"/>
      <c r="K23" s="57"/>
      <c r="L23" s="173" t="str">
        <f>ROMAN(1)</f>
        <v>I</v>
      </c>
      <c r="M23" s="173"/>
      <c r="N23" s="8" t="s">
        <v>22</v>
      </c>
      <c r="O23" s="8" t="s">
        <v>22</v>
      </c>
      <c r="P23" s="8" t="s">
        <v>22</v>
      </c>
      <c r="Q23" s="8" t="s">
        <v>22</v>
      </c>
      <c r="R23" s="8" t="s">
        <v>22</v>
      </c>
      <c r="S23" s="8" t="s">
        <v>22</v>
      </c>
      <c r="T23" s="8" t="s">
        <v>22</v>
      </c>
      <c r="U23" s="8" t="s">
        <v>22</v>
      </c>
      <c r="V23" s="8" t="s">
        <v>22</v>
      </c>
      <c r="W23" s="8" t="s">
        <v>22</v>
      </c>
      <c r="X23" s="8" t="s">
        <v>22</v>
      </c>
      <c r="Y23" s="8" t="s">
        <v>22</v>
      </c>
      <c r="Z23" s="8" t="s">
        <v>22</v>
      </c>
      <c r="AA23" s="8" t="s">
        <v>22</v>
      </c>
      <c r="AB23" s="8" t="s">
        <v>22</v>
      </c>
      <c r="AC23" s="8" t="s">
        <v>22</v>
      </c>
      <c r="AD23" s="8" t="s">
        <v>22</v>
      </c>
      <c r="AE23" s="127" t="s">
        <v>23</v>
      </c>
      <c r="AF23" s="127" t="s">
        <v>23</v>
      </c>
      <c r="AG23" s="8" t="s">
        <v>22</v>
      </c>
      <c r="AH23" s="8" t="s">
        <v>22</v>
      </c>
      <c r="AI23" s="8" t="s">
        <v>22</v>
      </c>
      <c r="AJ23" s="8" t="s">
        <v>22</v>
      </c>
      <c r="AK23" s="8" t="s">
        <v>22</v>
      </c>
      <c r="AL23" s="8" t="s">
        <v>22</v>
      </c>
      <c r="AM23" s="8" t="s">
        <v>22</v>
      </c>
      <c r="AN23" s="8" t="s">
        <v>22</v>
      </c>
      <c r="AO23" s="8" t="s">
        <v>22</v>
      </c>
      <c r="AP23" s="8" t="s">
        <v>22</v>
      </c>
      <c r="AQ23" s="8" t="s">
        <v>22</v>
      </c>
      <c r="AR23" s="8" t="s">
        <v>22</v>
      </c>
      <c r="AS23" s="8" t="s">
        <v>22</v>
      </c>
      <c r="AT23" s="8" t="s">
        <v>22</v>
      </c>
      <c r="AU23" s="8" t="s">
        <v>22</v>
      </c>
      <c r="AV23" s="127" t="s">
        <v>24</v>
      </c>
      <c r="AW23" s="8" t="s">
        <v>22</v>
      </c>
      <c r="AX23" s="8" t="s">
        <v>22</v>
      </c>
      <c r="AY23" s="8" t="s">
        <v>22</v>
      </c>
      <c r="AZ23" s="8" t="s">
        <v>22</v>
      </c>
      <c r="BA23" s="8" t="s">
        <v>22</v>
      </c>
      <c r="BB23" s="8" t="s">
        <v>22</v>
      </c>
      <c r="BC23" s="8" t="s">
        <v>22</v>
      </c>
      <c r="BD23" s="8" t="s">
        <v>22</v>
      </c>
      <c r="BE23"/>
      <c r="BF23"/>
      <c r="BG23"/>
      <c r="BH23"/>
      <c r="BI23"/>
      <c r="BJ23"/>
      <c r="BK23"/>
      <c r="BL23"/>
      <c r="BM23"/>
      <c r="BN23"/>
      <c r="BO23"/>
    </row>
    <row r="24" spans="1:67" ht="9" customHeight="1">
      <c r="A24" s="57"/>
      <c r="B24" s="57"/>
      <c r="C24" s="57"/>
      <c r="D24" s="57"/>
      <c r="E24" s="57"/>
      <c r="F24" s="57"/>
      <c r="G24" s="57"/>
      <c r="H24" s="57"/>
      <c r="I24"/>
      <c r="J24"/>
      <c r="K24" s="57"/>
      <c r="L24" s="173"/>
      <c r="M24" s="173"/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 t="s">
        <v>26</v>
      </c>
      <c r="AC24" s="8" t="s">
        <v>26</v>
      </c>
      <c r="AD24" s="8" t="s">
        <v>26</v>
      </c>
      <c r="AE24" s="127"/>
      <c r="AF24" s="127"/>
      <c r="AG24" s="8" t="s">
        <v>26</v>
      </c>
      <c r="AH24" s="8" t="s">
        <v>26</v>
      </c>
      <c r="AI24" s="8" t="s">
        <v>26</v>
      </c>
      <c r="AJ24" s="8" t="s">
        <v>26</v>
      </c>
      <c r="AK24" s="8" t="s">
        <v>26</v>
      </c>
      <c r="AL24" s="8" t="s">
        <v>26</v>
      </c>
      <c r="AM24" s="8" t="s">
        <v>26</v>
      </c>
      <c r="AN24" s="8" t="s">
        <v>26</v>
      </c>
      <c r="AO24" s="8" t="s">
        <v>26</v>
      </c>
      <c r="AP24" s="8" t="s">
        <v>26</v>
      </c>
      <c r="AQ24" s="8" t="s">
        <v>26</v>
      </c>
      <c r="AR24" s="8" t="s">
        <v>26</v>
      </c>
      <c r="AS24" s="8" t="s">
        <v>26</v>
      </c>
      <c r="AT24" s="8" t="s">
        <v>26</v>
      </c>
      <c r="AU24" s="8" t="s">
        <v>26</v>
      </c>
      <c r="AV24" s="127"/>
      <c r="AW24" s="8" t="s">
        <v>26</v>
      </c>
      <c r="AX24" s="8" t="s">
        <v>26</v>
      </c>
      <c r="AY24" s="8" t="s">
        <v>26</v>
      </c>
      <c r="AZ24" s="8" t="s">
        <v>26</v>
      </c>
      <c r="BA24" s="8" t="s">
        <v>26</v>
      </c>
      <c r="BB24" s="8" t="s">
        <v>26</v>
      </c>
      <c r="BC24" s="8" t="s">
        <v>26</v>
      </c>
      <c r="BD24" s="8" t="s">
        <v>26</v>
      </c>
      <c r="BE24"/>
      <c r="BF24"/>
      <c r="BG24"/>
      <c r="BH24"/>
      <c r="BI24"/>
      <c r="BJ24"/>
      <c r="BK24"/>
      <c r="BL24"/>
      <c r="BM24"/>
      <c r="BN24"/>
      <c r="BO24"/>
    </row>
    <row r="25" spans="1:67" ht="9" customHeight="1">
      <c r="A25" s="57"/>
      <c r="B25" s="57"/>
      <c r="C25" s="57"/>
      <c r="D25" s="57"/>
      <c r="E25" s="57"/>
      <c r="F25" s="57"/>
      <c r="G25" s="57"/>
      <c r="H25" s="57"/>
      <c r="I25"/>
      <c r="J25"/>
      <c r="K25" s="57"/>
      <c r="L25" s="174" t="str">
        <f>ROMAN(2)</f>
        <v>II</v>
      </c>
      <c r="M25" s="174"/>
      <c r="N25" s="10" t="s">
        <v>22</v>
      </c>
      <c r="O25" s="10" t="s">
        <v>22</v>
      </c>
      <c r="P25" s="10" t="s">
        <v>22</v>
      </c>
      <c r="Q25" s="10" t="s">
        <v>22</v>
      </c>
      <c r="R25" s="65" t="s">
        <v>25</v>
      </c>
      <c r="S25" s="65" t="s">
        <v>25</v>
      </c>
      <c r="T25" s="65" t="s">
        <v>25</v>
      </c>
      <c r="U25" s="65" t="s">
        <v>25</v>
      </c>
      <c r="V25" s="65" t="s">
        <v>25</v>
      </c>
      <c r="W25" s="10" t="s">
        <v>25</v>
      </c>
      <c r="X25" s="65" t="s">
        <v>25</v>
      </c>
      <c r="Y25" s="65" t="s">
        <v>25</v>
      </c>
      <c r="Z25" s="65" t="s">
        <v>25</v>
      </c>
      <c r="AA25" s="65" t="s">
        <v>25</v>
      </c>
      <c r="AB25" s="65" t="s">
        <v>25</v>
      </c>
      <c r="AC25" s="65" t="s">
        <v>25</v>
      </c>
      <c r="AD25" s="10" t="s">
        <v>25</v>
      </c>
      <c r="AE25" s="65" t="s">
        <v>23</v>
      </c>
      <c r="AF25" s="65" t="s">
        <v>23</v>
      </c>
      <c r="AG25" s="10" t="s">
        <v>22</v>
      </c>
      <c r="AH25" s="10" t="s">
        <v>22</v>
      </c>
      <c r="AI25" s="10" t="s">
        <v>22</v>
      </c>
      <c r="AJ25" s="10" t="s">
        <v>22</v>
      </c>
      <c r="AK25" s="10" t="s">
        <v>22</v>
      </c>
      <c r="AL25" s="10" t="s">
        <v>22</v>
      </c>
      <c r="AM25" s="10" t="s">
        <v>22</v>
      </c>
      <c r="AN25" s="10" t="s">
        <v>22</v>
      </c>
      <c r="AO25" s="10" t="s">
        <v>22</v>
      </c>
      <c r="AP25" s="10" t="s">
        <v>22</v>
      </c>
      <c r="AQ25" s="10" t="s">
        <v>22</v>
      </c>
      <c r="AR25" s="10" t="s">
        <v>22</v>
      </c>
      <c r="AS25" s="10" t="s">
        <v>22</v>
      </c>
      <c r="AT25" s="10" t="s">
        <v>22</v>
      </c>
      <c r="AU25" s="10" t="s">
        <v>22</v>
      </c>
      <c r="AV25" s="178" t="s">
        <v>24</v>
      </c>
      <c r="AW25" s="10" t="s">
        <v>22</v>
      </c>
      <c r="AX25" s="10" t="s">
        <v>22</v>
      </c>
      <c r="AY25" s="10" t="s">
        <v>22</v>
      </c>
      <c r="AZ25" s="10" t="s">
        <v>22</v>
      </c>
      <c r="BA25" s="10" t="s">
        <v>22</v>
      </c>
      <c r="BB25" s="10" t="s">
        <v>22</v>
      </c>
      <c r="BC25" s="10" t="s">
        <v>22</v>
      </c>
      <c r="BD25" s="10" t="s">
        <v>22</v>
      </c>
      <c r="BE25"/>
      <c r="BF25"/>
      <c r="BG25"/>
      <c r="BH25"/>
      <c r="BI25"/>
      <c r="BJ25"/>
      <c r="BK25"/>
      <c r="BL25"/>
      <c r="BM25"/>
      <c r="BN25"/>
      <c r="BO25"/>
    </row>
    <row r="26" spans="1:67" ht="9" customHeight="1">
      <c r="A26" s="57"/>
      <c r="B26" s="57"/>
      <c r="C26" s="57"/>
      <c r="D26" s="57"/>
      <c r="E26" s="57"/>
      <c r="F26" s="57"/>
      <c r="G26" s="57"/>
      <c r="H26" s="57"/>
      <c r="I26"/>
      <c r="J26"/>
      <c r="K26" s="57"/>
      <c r="L26" s="174"/>
      <c r="M26" s="174"/>
      <c r="N26" s="10" t="s">
        <v>26</v>
      </c>
      <c r="O26" s="10" t="s">
        <v>26</v>
      </c>
      <c r="P26" s="10" t="s">
        <v>26</v>
      </c>
      <c r="Q26" s="10" t="s">
        <v>26</v>
      </c>
      <c r="R26" s="65"/>
      <c r="S26" s="65"/>
      <c r="T26" s="65"/>
      <c r="U26" s="65"/>
      <c r="V26" s="65"/>
      <c r="W26" s="11" t="s">
        <v>27</v>
      </c>
      <c r="X26" s="65"/>
      <c r="Y26" s="65"/>
      <c r="Z26" s="65"/>
      <c r="AA26" s="65"/>
      <c r="AB26" s="65"/>
      <c r="AC26" s="65"/>
      <c r="AD26" s="11" t="s">
        <v>27</v>
      </c>
      <c r="AE26" s="65"/>
      <c r="AF26" s="65"/>
      <c r="AG26" s="10" t="s">
        <v>26</v>
      </c>
      <c r="AH26" s="10" t="s">
        <v>26</v>
      </c>
      <c r="AI26" s="10" t="s">
        <v>26</v>
      </c>
      <c r="AJ26" s="10" t="s">
        <v>26</v>
      </c>
      <c r="AK26" s="10" t="s">
        <v>26</v>
      </c>
      <c r="AL26" s="10" t="s">
        <v>26</v>
      </c>
      <c r="AM26" s="10" t="s">
        <v>26</v>
      </c>
      <c r="AN26" s="10" t="s">
        <v>26</v>
      </c>
      <c r="AO26" s="10" t="s">
        <v>26</v>
      </c>
      <c r="AP26" s="10" t="s">
        <v>26</v>
      </c>
      <c r="AQ26" s="10" t="s">
        <v>26</v>
      </c>
      <c r="AR26" s="10" t="s">
        <v>26</v>
      </c>
      <c r="AS26" s="10" t="s">
        <v>26</v>
      </c>
      <c r="AT26" s="10" t="s">
        <v>26</v>
      </c>
      <c r="AU26" s="10" t="s">
        <v>26</v>
      </c>
      <c r="AV26" s="179"/>
      <c r="AW26" s="10" t="s">
        <v>26</v>
      </c>
      <c r="AX26" s="10" t="s">
        <v>26</v>
      </c>
      <c r="AY26" s="10" t="s">
        <v>26</v>
      </c>
      <c r="AZ26" s="10" t="s">
        <v>26</v>
      </c>
      <c r="BA26" s="10" t="s">
        <v>26</v>
      </c>
      <c r="BB26" s="10" t="s">
        <v>26</v>
      </c>
      <c r="BC26" s="10" t="s">
        <v>26</v>
      </c>
      <c r="BD26" s="10" t="s">
        <v>26</v>
      </c>
      <c r="BE26"/>
      <c r="BF26"/>
      <c r="BG26"/>
      <c r="BH26"/>
      <c r="BI26"/>
      <c r="BJ26"/>
      <c r="BK26"/>
      <c r="BL26"/>
      <c r="BM26"/>
      <c r="BN26"/>
      <c r="BO26"/>
    </row>
    <row r="27" spans="1:67" ht="9" customHeight="1">
      <c r="A27" s="57"/>
      <c r="B27" s="57"/>
      <c r="C27" s="58"/>
      <c r="D27" s="58"/>
      <c r="E27" s="58"/>
      <c r="F27" s="58"/>
      <c r="G27" s="58"/>
      <c r="H27" s="58"/>
      <c r="I27"/>
      <c r="J27"/>
      <c r="K27" s="57"/>
      <c r="L27" s="172" t="str">
        <f>ROMAN(3)</f>
        <v>III</v>
      </c>
      <c r="M27" s="172"/>
      <c r="N27" s="12" t="s">
        <v>22</v>
      </c>
      <c r="O27" s="12" t="s">
        <v>22</v>
      </c>
      <c r="P27" s="12" t="s">
        <v>22</v>
      </c>
      <c r="Q27" s="12" t="s">
        <v>22</v>
      </c>
      <c r="R27" s="12" t="s">
        <v>22</v>
      </c>
      <c r="S27" s="12" t="s">
        <v>22</v>
      </c>
      <c r="T27" s="12" t="s">
        <v>22</v>
      </c>
      <c r="U27" s="12" t="s">
        <v>22</v>
      </c>
      <c r="V27" s="12" t="s">
        <v>22</v>
      </c>
      <c r="W27" s="12" t="s">
        <v>22</v>
      </c>
      <c r="X27" s="12" t="s">
        <v>22</v>
      </c>
      <c r="Y27" s="12" t="s">
        <v>22</v>
      </c>
      <c r="Z27" s="12" t="s">
        <v>22</v>
      </c>
      <c r="AA27" s="12" t="s">
        <v>22</v>
      </c>
      <c r="AB27" s="12" t="s">
        <v>22</v>
      </c>
      <c r="AC27" s="12" t="s">
        <v>22</v>
      </c>
      <c r="AD27" s="12" t="s">
        <v>22</v>
      </c>
      <c r="AE27" s="165" t="s">
        <v>23</v>
      </c>
      <c r="AF27" s="165" t="s">
        <v>23</v>
      </c>
      <c r="AG27" s="12" t="s">
        <v>22</v>
      </c>
      <c r="AH27" s="12" t="s">
        <v>22</v>
      </c>
      <c r="AI27" s="12" t="s">
        <v>22</v>
      </c>
      <c r="AJ27" s="12" t="s">
        <v>22</v>
      </c>
      <c r="AK27" s="12" t="s">
        <v>22</v>
      </c>
      <c r="AL27" s="12" t="s">
        <v>22</v>
      </c>
      <c r="AM27" s="166" t="s">
        <v>29</v>
      </c>
      <c r="AN27" s="166" t="s">
        <v>29</v>
      </c>
      <c r="AO27" s="165" t="s">
        <v>25</v>
      </c>
      <c r="AP27" s="165" t="s">
        <v>25</v>
      </c>
      <c r="AQ27" s="165" t="s">
        <v>25</v>
      </c>
      <c r="AR27" s="165" t="s">
        <v>25</v>
      </c>
      <c r="AS27" s="165" t="s">
        <v>25</v>
      </c>
      <c r="AT27" s="165" t="s">
        <v>25</v>
      </c>
      <c r="AU27" s="12" t="s">
        <v>25</v>
      </c>
      <c r="AV27" s="165" t="s">
        <v>24</v>
      </c>
      <c r="AW27" s="165" t="s">
        <v>25</v>
      </c>
      <c r="AX27" s="165" t="s">
        <v>25</v>
      </c>
      <c r="AY27" s="165" t="s">
        <v>25</v>
      </c>
      <c r="AZ27" s="165" t="s">
        <v>25</v>
      </c>
      <c r="BA27" s="165" t="s">
        <v>25</v>
      </c>
      <c r="BB27" s="165" t="s">
        <v>25</v>
      </c>
      <c r="BC27" s="165" t="s">
        <v>25</v>
      </c>
      <c r="BD27" s="71" t="s">
        <v>28</v>
      </c>
      <c r="BE27"/>
      <c r="BF27"/>
      <c r="BG27"/>
      <c r="BH27"/>
      <c r="BI27"/>
      <c r="BJ27"/>
      <c r="BK27"/>
      <c r="BL27"/>
      <c r="BM27"/>
      <c r="BN27"/>
      <c r="BO27"/>
    </row>
    <row r="28" spans="1:67" ht="9" customHeight="1">
      <c r="A28" s="57"/>
      <c r="B28" s="57"/>
      <c r="C28" s="57"/>
      <c r="D28" s="57"/>
      <c r="E28" s="57"/>
      <c r="F28" s="57"/>
      <c r="G28" s="57"/>
      <c r="H28" s="57"/>
      <c r="I28"/>
      <c r="J28"/>
      <c r="K28" s="57"/>
      <c r="L28" s="172"/>
      <c r="M28" s="172"/>
      <c r="N28" s="12" t="s">
        <v>26</v>
      </c>
      <c r="O28" s="12" t="s">
        <v>26</v>
      </c>
      <c r="P28" s="12" t="s">
        <v>26</v>
      </c>
      <c r="Q28" s="12" t="s">
        <v>26</v>
      </c>
      <c r="R28" s="12" t="s">
        <v>26</v>
      </c>
      <c r="S28" s="12" t="s">
        <v>26</v>
      </c>
      <c r="T28" s="12" t="s">
        <v>26</v>
      </c>
      <c r="U28" s="12" t="s">
        <v>26</v>
      </c>
      <c r="V28" s="12" t="s">
        <v>26</v>
      </c>
      <c r="W28" s="12" t="s">
        <v>26</v>
      </c>
      <c r="X28" s="12" t="s">
        <v>26</v>
      </c>
      <c r="Y28" s="12" t="s">
        <v>26</v>
      </c>
      <c r="Z28" s="12" t="s">
        <v>26</v>
      </c>
      <c r="AA28" s="12" t="s">
        <v>26</v>
      </c>
      <c r="AB28" s="12" t="s">
        <v>26</v>
      </c>
      <c r="AC28" s="12" t="s">
        <v>26</v>
      </c>
      <c r="AD28" s="12" t="s">
        <v>26</v>
      </c>
      <c r="AE28" s="165"/>
      <c r="AF28" s="165"/>
      <c r="AG28" s="12" t="s">
        <v>26</v>
      </c>
      <c r="AH28" s="12" t="s">
        <v>26</v>
      </c>
      <c r="AI28" s="12" t="s">
        <v>26</v>
      </c>
      <c r="AJ28" s="12" t="s">
        <v>26</v>
      </c>
      <c r="AK28" s="12" t="s">
        <v>26</v>
      </c>
      <c r="AL28" s="12" t="s">
        <v>26</v>
      </c>
      <c r="AM28" s="166"/>
      <c r="AN28" s="166"/>
      <c r="AO28" s="165"/>
      <c r="AP28" s="165"/>
      <c r="AQ28" s="165"/>
      <c r="AR28" s="165"/>
      <c r="AS28" s="165"/>
      <c r="AT28" s="165"/>
      <c r="AU28" s="13" t="s">
        <v>27</v>
      </c>
      <c r="AV28" s="165"/>
      <c r="AW28" s="165"/>
      <c r="AX28" s="165"/>
      <c r="AY28" s="165"/>
      <c r="AZ28" s="165"/>
      <c r="BA28" s="165"/>
      <c r="BB28" s="165"/>
      <c r="BC28" s="165"/>
      <c r="BD28" s="72"/>
      <c r="BE28"/>
      <c r="BF28"/>
      <c r="BG28"/>
      <c r="BH28"/>
      <c r="BI28"/>
      <c r="BJ28"/>
      <c r="BK28"/>
      <c r="BL28"/>
      <c r="BM28"/>
      <c r="BN28"/>
      <c r="BO28"/>
    </row>
    <row r="29" spans="1:67" ht="2.25" customHeight="1">
      <c r="A29" s="5"/>
      <c r="B29" s="5"/>
      <c r="C29" s="5"/>
      <c r="D29" s="5"/>
      <c r="E29" s="5"/>
      <c r="F29" s="5"/>
      <c r="G29" s="5"/>
      <c r="H29" s="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1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"/>
      <c r="BK29" s="1"/>
      <c r="BL29" s="1"/>
      <c r="BM29" s="1"/>
      <c r="BN29" s="1"/>
      <c r="BO29" s="1"/>
    </row>
    <row r="30" spans="1:67" ht="9" customHeight="1">
      <c r="A30"/>
      <c r="B30"/>
      <c r="C30"/>
      <c r="D30"/>
      <c r="E30"/>
      <c r="F30"/>
      <c r="G30"/>
      <c r="H30"/>
      <c r="I30"/>
      <c r="J30"/>
      <c r="K30"/>
      <c r="L30" s="16" t="s">
        <v>26</v>
      </c>
      <c r="M30" s="16" t="s">
        <v>30</v>
      </c>
      <c r="N30" s="70" t="s">
        <v>31</v>
      </c>
      <c r="O30" s="70"/>
      <c r="P30" s="70"/>
      <c r="Q30" s="70"/>
      <c r="R30" s="70"/>
      <c r="S30" s="70"/>
      <c r="T30" s="16"/>
      <c r="U30" s="17" t="s">
        <v>22</v>
      </c>
      <c r="V30" s="16" t="s">
        <v>30</v>
      </c>
      <c r="W30" s="70" t="s">
        <v>32</v>
      </c>
      <c r="X30" s="70"/>
      <c r="Y30" s="70"/>
      <c r="Z30" s="70"/>
      <c r="AA30" s="70"/>
      <c r="AB30" s="70"/>
      <c r="AC30" s="16"/>
      <c r="AD30" s="16" t="s">
        <v>25</v>
      </c>
      <c r="AE30" s="16" t="s">
        <v>30</v>
      </c>
      <c r="AF30" s="70" t="s">
        <v>33</v>
      </c>
      <c r="AG30" s="70"/>
      <c r="AH30" s="70"/>
      <c r="AI30" s="70"/>
      <c r="AJ30" s="70"/>
      <c r="AK30" s="70"/>
      <c r="AL30" s="16"/>
      <c r="AM30" s="17" t="s">
        <v>23</v>
      </c>
      <c r="AN30" s="17" t="s">
        <v>30</v>
      </c>
      <c r="AO30" s="68" t="s">
        <v>34</v>
      </c>
      <c r="AP30" s="68"/>
      <c r="AQ30" s="68"/>
      <c r="AR30" s="68"/>
      <c r="AS30" s="68"/>
      <c r="AT30" s="68"/>
      <c r="AU30" s="17"/>
      <c r="AV30" s="17" t="s">
        <v>24</v>
      </c>
      <c r="AW30" s="17" t="s">
        <v>30</v>
      </c>
      <c r="AX30" s="68" t="s">
        <v>35</v>
      </c>
      <c r="AY30" s="68"/>
      <c r="AZ30" s="68"/>
      <c r="BA30" s="68"/>
      <c r="BB30" s="68"/>
      <c r="BC30" s="68"/>
      <c r="BD30" s="16"/>
      <c r="BE30"/>
      <c r="BF30"/>
      <c r="BG30"/>
      <c r="BH30"/>
      <c r="BI30"/>
      <c r="BJ30"/>
      <c r="BK30"/>
      <c r="BL30"/>
      <c r="BM30"/>
      <c r="BN30"/>
      <c r="BO30"/>
    </row>
    <row r="31" spans="1:67" ht="9" customHeight="1">
      <c r="A31"/>
      <c r="B31"/>
      <c r="C31"/>
      <c r="D31"/>
      <c r="E31"/>
      <c r="F31"/>
      <c r="G31"/>
      <c r="H31"/>
      <c r="I31"/>
      <c r="J31"/>
      <c r="K31"/>
      <c r="L31" s="70" t="s">
        <v>27</v>
      </c>
      <c r="M31" s="70"/>
      <c r="N31" s="16" t="s">
        <v>30</v>
      </c>
      <c r="O31" s="70" t="s">
        <v>36</v>
      </c>
      <c r="P31" s="70"/>
      <c r="Q31" s="70"/>
      <c r="R31" s="70"/>
      <c r="S31" s="70"/>
      <c r="T31" s="70"/>
      <c r="U31" s="67"/>
      <c r="V31" s="18"/>
      <c r="W31" s="18"/>
      <c r="X31" s="16"/>
      <c r="Y31" s="16"/>
      <c r="Z31" s="70" t="s">
        <v>28</v>
      </c>
      <c r="AA31" s="70"/>
      <c r="AB31" s="16" t="s">
        <v>30</v>
      </c>
      <c r="AC31" s="70" t="s">
        <v>37</v>
      </c>
      <c r="AD31" s="70"/>
      <c r="AE31" s="70"/>
      <c r="AF31" s="70"/>
      <c r="AG31" s="70"/>
      <c r="AH31" s="70"/>
      <c r="AI31" s="70"/>
      <c r="AJ31" s="70"/>
      <c r="AK31" s="70"/>
      <c r="AL31" s="70"/>
      <c r="AM31" s="18"/>
      <c r="AN31" s="9"/>
      <c r="AO31" s="16"/>
      <c r="AP31" s="16"/>
      <c r="AQ31" s="16"/>
      <c r="AR31" s="68" t="s">
        <v>29</v>
      </c>
      <c r="AS31" s="68"/>
      <c r="AT31" s="16" t="s">
        <v>30</v>
      </c>
      <c r="AU31" s="176" t="s">
        <v>38</v>
      </c>
      <c r="AV31" s="176"/>
      <c r="AW31" s="176"/>
      <c r="AX31" s="176"/>
      <c r="AY31" s="176"/>
      <c r="AZ31" s="176"/>
      <c r="BA31" s="176"/>
      <c r="BB31" s="176"/>
      <c r="BC31" s="176"/>
      <c r="BD31" s="15"/>
      <c r="BE31"/>
      <c r="BF31"/>
      <c r="BG31"/>
      <c r="BH31"/>
      <c r="BI31"/>
      <c r="BJ31"/>
      <c r="BK31"/>
      <c r="BL31"/>
      <c r="BM31"/>
      <c r="BN31"/>
      <c r="BO31"/>
    </row>
    <row r="32" spans="1:67" ht="2.25" customHeight="1">
      <c r="A32" s="19"/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21"/>
      <c r="BE32" s="22"/>
      <c r="BF32" s="19"/>
      <c r="BG32" s="1"/>
      <c r="BH32" s="1"/>
      <c r="BI32" s="19"/>
      <c r="BJ32" s="1"/>
      <c r="BK32" s="1"/>
      <c r="BL32" s="1"/>
      <c r="BM32" s="1"/>
      <c r="BN32" s="1"/>
      <c r="BO32" s="1"/>
    </row>
    <row r="33" spans="1:67" ht="12.75" customHeight="1">
      <c r="A33" s="108" t="s">
        <v>134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</row>
    <row r="34" spans="1:67" ht="9" customHeight="1">
      <c r="A34" s="160" t="s">
        <v>11</v>
      </c>
      <c r="B34" s="160"/>
      <c r="C34" s="78" t="s">
        <v>39</v>
      </c>
      <c r="D34" s="74"/>
      <c r="E34" s="74"/>
      <c r="F34" s="74"/>
      <c r="G34" s="74"/>
      <c r="H34" s="74"/>
      <c r="I34" s="74"/>
      <c r="J34" s="74"/>
      <c r="K34" s="78" t="s">
        <v>40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78" t="s">
        <v>125</v>
      </c>
      <c r="AT34" s="78"/>
      <c r="AU34" s="78"/>
      <c r="AV34" s="78"/>
      <c r="AW34" s="78"/>
      <c r="AX34" s="78"/>
      <c r="AY34" s="78"/>
      <c r="AZ34" s="78"/>
      <c r="BA34" s="78" t="s">
        <v>41</v>
      </c>
      <c r="BB34" s="78"/>
      <c r="BC34" s="78"/>
      <c r="BD34" s="78"/>
      <c r="BE34" s="78" t="s">
        <v>42</v>
      </c>
      <c r="BF34" s="78"/>
      <c r="BG34" s="78"/>
      <c r="BH34" s="78"/>
      <c r="BI34" s="78" t="s">
        <v>43</v>
      </c>
      <c r="BJ34" s="76"/>
      <c r="BK34" s="76"/>
      <c r="BL34" s="76"/>
      <c r="BM34" s="76"/>
      <c r="BN34" s="76"/>
      <c r="BO34" s="76"/>
    </row>
    <row r="35" spans="1:67" ht="9" customHeight="1">
      <c r="A35" s="160"/>
      <c r="B35" s="160"/>
      <c r="C35" s="74"/>
      <c r="D35" s="74"/>
      <c r="E35" s="74"/>
      <c r="F35" s="74"/>
      <c r="G35" s="74"/>
      <c r="H35" s="74"/>
      <c r="I35" s="74"/>
      <c r="J35" s="74"/>
      <c r="K35" s="78" t="s">
        <v>44</v>
      </c>
      <c r="L35" s="107"/>
      <c r="M35" s="107"/>
      <c r="N35" s="107"/>
      <c r="O35" s="107"/>
      <c r="P35" s="107"/>
      <c r="Q35" s="107"/>
      <c r="R35" s="107"/>
      <c r="S35" s="107"/>
      <c r="T35" s="107"/>
      <c r="U35" s="78" t="s">
        <v>45</v>
      </c>
      <c r="V35" s="115"/>
      <c r="W35" s="115"/>
      <c r="X35" s="115"/>
      <c r="Y35" s="115"/>
      <c r="Z35" s="115"/>
      <c r="AA35" s="115"/>
      <c r="AB35" s="115"/>
      <c r="AC35" s="115"/>
      <c r="AD35" s="115"/>
      <c r="AE35" s="78" t="s">
        <v>108</v>
      </c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6"/>
      <c r="BJ35" s="76"/>
      <c r="BK35" s="76"/>
      <c r="BL35" s="76"/>
      <c r="BM35" s="76"/>
      <c r="BN35" s="76"/>
      <c r="BO35" s="76"/>
    </row>
    <row r="36" spans="1:67" ht="9" customHeight="1">
      <c r="A36" s="160"/>
      <c r="B36" s="160"/>
      <c r="C36" s="74"/>
      <c r="D36" s="74"/>
      <c r="E36" s="74"/>
      <c r="F36" s="74"/>
      <c r="G36" s="74"/>
      <c r="H36" s="74"/>
      <c r="I36" s="74"/>
      <c r="J36" s="74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6"/>
      <c r="BJ36" s="76"/>
      <c r="BK36" s="76"/>
      <c r="BL36" s="76"/>
      <c r="BM36" s="76"/>
      <c r="BN36" s="76"/>
      <c r="BO36" s="76"/>
    </row>
    <row r="37" spans="1:67" ht="9" customHeight="1">
      <c r="A37" s="160"/>
      <c r="B37" s="160"/>
      <c r="C37" s="69" t="s">
        <v>46</v>
      </c>
      <c r="D37" s="76"/>
      <c r="E37" s="76"/>
      <c r="F37" s="76"/>
      <c r="G37" s="69" t="s">
        <v>47</v>
      </c>
      <c r="H37" s="76"/>
      <c r="I37" s="76"/>
      <c r="J37" s="76"/>
      <c r="K37" s="69" t="s">
        <v>46</v>
      </c>
      <c r="L37" s="76"/>
      <c r="M37" s="76"/>
      <c r="N37" s="76"/>
      <c r="O37" s="76"/>
      <c r="P37" s="69" t="s">
        <v>47</v>
      </c>
      <c r="Q37" s="76"/>
      <c r="R37" s="76"/>
      <c r="S37" s="76"/>
      <c r="T37" s="76"/>
      <c r="U37" s="69" t="s">
        <v>46</v>
      </c>
      <c r="V37" s="107"/>
      <c r="W37" s="107"/>
      <c r="X37" s="107"/>
      <c r="Y37" s="107"/>
      <c r="Z37" s="69" t="s">
        <v>47</v>
      </c>
      <c r="AA37" s="115"/>
      <c r="AB37" s="115"/>
      <c r="AC37" s="115"/>
      <c r="AD37" s="115"/>
      <c r="AE37" s="69" t="s">
        <v>46</v>
      </c>
      <c r="AF37" s="115"/>
      <c r="AG37" s="115"/>
      <c r="AH37" s="115"/>
      <c r="AI37" s="115"/>
      <c r="AJ37" s="115"/>
      <c r="AK37" s="69" t="s">
        <v>47</v>
      </c>
      <c r="AL37" s="115"/>
      <c r="AM37" s="115"/>
      <c r="AN37" s="115"/>
      <c r="AO37" s="115"/>
      <c r="AP37" s="115"/>
      <c r="AQ37" s="115"/>
      <c r="AR37" s="115"/>
      <c r="AS37" s="69" t="s">
        <v>46</v>
      </c>
      <c r="AT37" s="76"/>
      <c r="AU37" s="76"/>
      <c r="AV37" s="76"/>
      <c r="AW37" s="69" t="s">
        <v>47</v>
      </c>
      <c r="AX37" s="76"/>
      <c r="AY37" s="76"/>
      <c r="AZ37" s="76"/>
      <c r="BA37" s="78"/>
      <c r="BB37" s="78"/>
      <c r="BC37" s="78"/>
      <c r="BD37" s="78"/>
      <c r="BE37" s="78"/>
      <c r="BF37" s="78"/>
      <c r="BG37" s="78"/>
      <c r="BH37" s="78"/>
      <c r="BI37" s="76"/>
      <c r="BJ37" s="76"/>
      <c r="BK37" s="76"/>
      <c r="BL37" s="76"/>
      <c r="BM37" s="76"/>
      <c r="BN37" s="76"/>
      <c r="BO37" s="76"/>
    </row>
    <row r="38" spans="1:67" ht="9" customHeight="1">
      <c r="A38" s="114" t="str">
        <f>ROMAN(1)</f>
        <v>I</v>
      </c>
      <c r="B38" s="114"/>
      <c r="C38" s="119">
        <v>40</v>
      </c>
      <c r="D38" s="120"/>
      <c r="E38" s="120"/>
      <c r="F38" s="120"/>
      <c r="G38" s="66">
        <v>372</v>
      </c>
      <c r="H38" s="120"/>
      <c r="I38" s="120"/>
      <c r="J38" s="120"/>
      <c r="K38" s="119">
        <v>40</v>
      </c>
      <c r="L38" s="120"/>
      <c r="M38" s="120"/>
      <c r="N38" s="120"/>
      <c r="O38" s="120"/>
      <c r="P38" s="66">
        <v>276</v>
      </c>
      <c r="Q38" s="120"/>
      <c r="R38" s="120"/>
      <c r="S38" s="120"/>
      <c r="T38" s="120"/>
      <c r="U38" s="99" t="s">
        <v>30</v>
      </c>
      <c r="V38" s="116"/>
      <c r="W38" s="116"/>
      <c r="X38" s="116"/>
      <c r="Y38" s="116"/>
      <c r="Z38" s="99" t="s">
        <v>30</v>
      </c>
      <c r="AA38" s="161"/>
      <c r="AB38" s="161"/>
      <c r="AC38" s="161"/>
      <c r="AD38" s="161"/>
      <c r="AE38" s="99" t="s">
        <v>30</v>
      </c>
      <c r="AF38" s="161"/>
      <c r="AG38" s="161"/>
      <c r="AH38" s="161"/>
      <c r="AI38" s="161"/>
      <c r="AJ38" s="161"/>
      <c r="AK38" s="99" t="s">
        <v>30</v>
      </c>
      <c r="AL38" s="161"/>
      <c r="AM38" s="161"/>
      <c r="AN38" s="161"/>
      <c r="AO38" s="161"/>
      <c r="AP38" s="161"/>
      <c r="AQ38" s="161"/>
      <c r="AR38" s="161"/>
      <c r="AS38" s="66" t="s">
        <v>30</v>
      </c>
      <c r="AT38" s="66"/>
      <c r="AU38" s="66"/>
      <c r="AV38" s="66"/>
      <c r="AW38" s="66" t="s">
        <v>30</v>
      </c>
      <c r="AX38" s="66"/>
      <c r="AY38" s="66"/>
      <c r="AZ38" s="66"/>
      <c r="BA38" s="66">
        <v>1</v>
      </c>
      <c r="BB38" s="66"/>
      <c r="BC38" s="66"/>
      <c r="BD38" s="66"/>
      <c r="BE38" s="66">
        <v>11</v>
      </c>
      <c r="BF38" s="66"/>
      <c r="BG38" s="66"/>
      <c r="BH38" s="66"/>
      <c r="BI38" s="66">
        <f>SUM(X47:AF47)</f>
        <v>40</v>
      </c>
      <c r="BJ38" s="89"/>
      <c r="BK38" s="89"/>
      <c r="BL38" s="89"/>
      <c r="BM38" s="89"/>
      <c r="BN38" s="89"/>
      <c r="BO38" s="89"/>
    </row>
    <row r="39" spans="1:67" ht="9" customHeight="1">
      <c r="A39" s="110" t="str">
        <f>ROMAN(2)</f>
        <v>II</v>
      </c>
      <c r="B39" s="110"/>
      <c r="C39" s="117">
        <v>27</v>
      </c>
      <c r="D39" s="118"/>
      <c r="E39" s="118"/>
      <c r="F39" s="118"/>
      <c r="G39" s="90">
        <v>161</v>
      </c>
      <c r="H39" s="118"/>
      <c r="I39" s="118"/>
      <c r="J39" s="118"/>
      <c r="K39" s="117">
        <v>27</v>
      </c>
      <c r="L39" s="118"/>
      <c r="M39" s="118"/>
      <c r="N39" s="118"/>
      <c r="O39" s="118"/>
      <c r="P39" s="90">
        <v>186</v>
      </c>
      <c r="Q39" s="118"/>
      <c r="R39" s="118"/>
      <c r="S39" s="118"/>
      <c r="T39" s="118"/>
      <c r="U39" s="98" t="s">
        <v>30</v>
      </c>
      <c r="V39" s="163"/>
      <c r="W39" s="163"/>
      <c r="X39" s="163"/>
      <c r="Y39" s="163"/>
      <c r="Z39" s="98" t="s">
        <v>30</v>
      </c>
      <c r="AA39" s="162"/>
      <c r="AB39" s="162"/>
      <c r="AC39" s="162"/>
      <c r="AD39" s="162"/>
      <c r="AE39" s="117">
        <v>13</v>
      </c>
      <c r="AF39" s="162"/>
      <c r="AG39" s="162"/>
      <c r="AH39" s="162"/>
      <c r="AI39" s="162"/>
      <c r="AJ39" s="162"/>
      <c r="AK39" s="90">
        <v>441</v>
      </c>
      <c r="AL39" s="162"/>
      <c r="AM39" s="162"/>
      <c r="AN39" s="162"/>
      <c r="AO39" s="162"/>
      <c r="AP39" s="162"/>
      <c r="AQ39" s="162"/>
      <c r="AR39" s="162"/>
      <c r="AS39" s="90" t="s">
        <v>30</v>
      </c>
      <c r="AT39" s="90"/>
      <c r="AU39" s="90"/>
      <c r="AV39" s="90"/>
      <c r="AW39" s="90">
        <v>14</v>
      </c>
      <c r="AX39" s="90"/>
      <c r="AY39" s="90"/>
      <c r="AZ39" s="90"/>
      <c r="BA39" s="90">
        <v>1</v>
      </c>
      <c r="BB39" s="90"/>
      <c r="BC39" s="90"/>
      <c r="BD39" s="90"/>
      <c r="BE39" s="90">
        <v>11</v>
      </c>
      <c r="BF39" s="90"/>
      <c r="BG39" s="90"/>
      <c r="BH39" s="90"/>
      <c r="BI39" s="90">
        <f>SUM(AI47:AU47)</f>
        <v>40</v>
      </c>
      <c r="BJ39" s="89"/>
      <c r="BK39" s="89"/>
      <c r="BL39" s="89"/>
      <c r="BM39" s="89"/>
      <c r="BN39" s="89"/>
      <c r="BO39" s="89"/>
    </row>
    <row r="40" spans="1:67" ht="9" customHeight="1">
      <c r="A40" s="109" t="str">
        <f>ROMAN(3)</f>
        <v>III</v>
      </c>
      <c r="B40" s="109"/>
      <c r="C40" s="147">
        <v>23</v>
      </c>
      <c r="D40" s="148"/>
      <c r="E40" s="148"/>
      <c r="F40" s="148"/>
      <c r="G40" s="85">
        <v>94</v>
      </c>
      <c r="H40" s="148"/>
      <c r="I40" s="148"/>
      <c r="J40" s="148"/>
      <c r="K40" s="147">
        <v>23</v>
      </c>
      <c r="L40" s="148"/>
      <c r="M40" s="148"/>
      <c r="N40" s="148"/>
      <c r="O40" s="148"/>
      <c r="P40" s="85">
        <v>186</v>
      </c>
      <c r="Q40" s="148"/>
      <c r="R40" s="148"/>
      <c r="S40" s="148"/>
      <c r="T40" s="148"/>
      <c r="U40" s="126" t="s">
        <v>30</v>
      </c>
      <c r="V40" s="164"/>
      <c r="W40" s="164"/>
      <c r="X40" s="164"/>
      <c r="Y40" s="164"/>
      <c r="Z40" s="126" t="s">
        <v>30</v>
      </c>
      <c r="AA40" s="159"/>
      <c r="AB40" s="159"/>
      <c r="AC40" s="159"/>
      <c r="AD40" s="159"/>
      <c r="AE40" s="147">
        <v>14</v>
      </c>
      <c r="AF40" s="159"/>
      <c r="AG40" s="159"/>
      <c r="AH40" s="159"/>
      <c r="AI40" s="159"/>
      <c r="AJ40" s="159"/>
      <c r="AK40" s="85">
        <v>483</v>
      </c>
      <c r="AL40" s="159"/>
      <c r="AM40" s="159"/>
      <c r="AN40" s="159"/>
      <c r="AO40" s="159"/>
      <c r="AP40" s="159"/>
      <c r="AQ40" s="159"/>
      <c r="AR40" s="159"/>
      <c r="AS40" s="85">
        <v>3</v>
      </c>
      <c r="AT40" s="85"/>
      <c r="AU40" s="85"/>
      <c r="AV40" s="85"/>
      <c r="AW40" s="85">
        <v>112</v>
      </c>
      <c r="AX40" s="85"/>
      <c r="AY40" s="85"/>
      <c r="AZ40" s="85"/>
      <c r="BA40" s="85">
        <v>1</v>
      </c>
      <c r="BB40" s="85"/>
      <c r="BC40" s="85"/>
      <c r="BD40" s="85"/>
      <c r="BE40" s="85">
        <v>2</v>
      </c>
      <c r="BF40" s="85"/>
      <c r="BG40" s="85"/>
      <c r="BH40" s="85"/>
      <c r="BI40" s="85">
        <f>SUM(AX47:BK47)</f>
        <v>40</v>
      </c>
      <c r="BJ40" s="89"/>
      <c r="BK40" s="89"/>
      <c r="BL40" s="89"/>
      <c r="BM40" s="89"/>
      <c r="BN40" s="89"/>
      <c r="BO40" s="89"/>
    </row>
    <row r="41" spans="1:67" ht="2.25" customHeight="1">
      <c r="A41" s="5"/>
      <c r="B41" s="5"/>
      <c r="C41" s="5"/>
      <c r="D41" s="5"/>
      <c r="E41" s="5"/>
      <c r="F41" s="5"/>
      <c r="G41" s="5"/>
      <c r="H41" s="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"/>
      <c r="BK41" s="1"/>
      <c r="BL41" s="1"/>
      <c r="BM41" s="1"/>
      <c r="BN41" s="1"/>
      <c r="BO41" s="1"/>
    </row>
    <row r="42" spans="1:67" ht="12.75" customHeight="1">
      <c r="A42" s="108" t="s">
        <v>48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</row>
    <row r="43" spans="1:67" ht="9" customHeight="1">
      <c r="A43" s="158" t="s">
        <v>49</v>
      </c>
      <c r="B43" s="158"/>
      <c r="C43" s="155" t="s">
        <v>50</v>
      </c>
      <c r="D43" s="155"/>
      <c r="E43" s="155"/>
      <c r="F43" s="155"/>
      <c r="G43" s="155"/>
      <c r="H43" s="155"/>
      <c r="I43" s="156"/>
      <c r="J43" s="156"/>
      <c r="K43" s="156"/>
      <c r="L43" s="156"/>
      <c r="M43" s="156"/>
      <c r="N43" s="157"/>
      <c r="O43" s="157"/>
      <c r="P43" s="153" t="s">
        <v>51</v>
      </c>
      <c r="Q43" s="154"/>
      <c r="R43" s="169" t="s">
        <v>52</v>
      </c>
      <c r="S43" s="170"/>
      <c r="T43" s="170"/>
      <c r="U43" s="170"/>
      <c r="V43" s="170"/>
      <c r="W43" s="170"/>
      <c r="X43" s="69" t="s">
        <v>53</v>
      </c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</row>
    <row r="44" spans="1:67" ht="9" customHeight="1">
      <c r="A44" s="158"/>
      <c r="B44" s="158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7"/>
      <c r="O44" s="157"/>
      <c r="P44" s="154"/>
      <c r="Q44" s="154"/>
      <c r="R44" s="170"/>
      <c r="S44" s="170"/>
      <c r="T44" s="170"/>
      <c r="U44" s="170"/>
      <c r="V44" s="170"/>
      <c r="W44" s="170"/>
      <c r="X44" s="114" t="str">
        <f>CONCATENATE(ROMAN(1,0)," курс")</f>
        <v>I курс</v>
      </c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10" t="str">
        <f>CONCATENATE(ROMAN(2,0)," курс")</f>
        <v>II курс</v>
      </c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9" t="str">
        <f>CONCATENATE(ROMAN(3,0)," курс")</f>
        <v>III курс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</row>
    <row r="45" spans="1:67" ht="9" customHeight="1">
      <c r="A45" s="158"/>
      <c r="B45" s="158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57"/>
      <c r="P45" s="154"/>
      <c r="Q45" s="154"/>
      <c r="R45" s="149" t="s">
        <v>54</v>
      </c>
      <c r="S45" s="150"/>
      <c r="T45" s="151" t="s">
        <v>55</v>
      </c>
      <c r="U45" s="152"/>
      <c r="V45" s="171" t="s">
        <v>127</v>
      </c>
      <c r="W45" s="170"/>
      <c r="X45" s="132" t="s">
        <v>56</v>
      </c>
      <c r="Y45" s="107"/>
      <c r="Z45" s="107"/>
      <c r="AA45" s="107"/>
      <c r="AB45" s="107"/>
      <c r="AC45" s="107"/>
      <c r="AD45" s="107"/>
      <c r="AE45" s="107"/>
      <c r="AF45" s="107"/>
      <c r="AG45" s="131" t="s">
        <v>54</v>
      </c>
      <c r="AH45" s="76"/>
      <c r="AI45" s="132" t="s">
        <v>56</v>
      </c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31" t="s">
        <v>54</v>
      </c>
      <c r="AW45" s="76"/>
      <c r="AX45" s="132" t="s">
        <v>56</v>
      </c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1" t="s">
        <v>54</v>
      </c>
      <c r="BO45" s="76"/>
    </row>
    <row r="46" spans="1:67" ht="9" customHeight="1">
      <c r="A46" s="158"/>
      <c r="B46" s="158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57"/>
      <c r="P46" s="154"/>
      <c r="Q46" s="154"/>
      <c r="R46" s="150"/>
      <c r="S46" s="150"/>
      <c r="T46" s="152"/>
      <c r="U46" s="152"/>
      <c r="V46" s="170"/>
      <c r="W46" s="170"/>
      <c r="X46" s="188" t="str">
        <f>ROMAN(1,0)</f>
        <v>I</v>
      </c>
      <c r="Y46" s="76"/>
      <c r="Z46" s="76"/>
      <c r="AA46" s="189" t="str">
        <f>ROMAN(2,0)</f>
        <v>II</v>
      </c>
      <c r="AB46" s="107"/>
      <c r="AC46" s="107"/>
      <c r="AD46" s="107"/>
      <c r="AE46" s="107"/>
      <c r="AF46" s="107"/>
      <c r="AG46" s="76"/>
      <c r="AH46" s="76"/>
      <c r="AI46" s="188" t="str">
        <f>ROMAN(3,0)</f>
        <v>III</v>
      </c>
      <c r="AJ46" s="107"/>
      <c r="AK46" s="107"/>
      <c r="AL46" s="107"/>
      <c r="AM46" s="107"/>
      <c r="AN46" s="193" t="s">
        <v>132</v>
      </c>
      <c r="AO46" s="193"/>
      <c r="AP46" s="189" t="str">
        <f>ROMAN(4,0)</f>
        <v>IV</v>
      </c>
      <c r="AQ46" s="107"/>
      <c r="AR46" s="107"/>
      <c r="AS46" s="107"/>
      <c r="AT46" s="107"/>
      <c r="AU46" s="107"/>
      <c r="AV46" s="76"/>
      <c r="AW46" s="76"/>
      <c r="AX46" s="188" t="str">
        <f>ROMAN(5,0)</f>
        <v>V</v>
      </c>
      <c r="AY46" s="107"/>
      <c r="AZ46" s="107"/>
      <c r="BA46" s="107"/>
      <c r="BB46" s="107"/>
      <c r="BC46" s="107"/>
      <c r="BD46" s="194" t="str">
        <f>ROMAN(6,0)</f>
        <v>VI</v>
      </c>
      <c r="BE46" s="107"/>
      <c r="BF46" s="107"/>
      <c r="BG46" s="107"/>
      <c r="BH46" s="107"/>
      <c r="BI46" s="107"/>
      <c r="BJ46" s="107"/>
      <c r="BK46" s="107"/>
      <c r="BL46" s="193" t="s">
        <v>132</v>
      </c>
      <c r="BM46" s="193"/>
      <c r="BN46" s="76"/>
      <c r="BO46" s="76"/>
    </row>
    <row r="47" spans="1:67" ht="9" customHeight="1">
      <c r="A47" s="158"/>
      <c r="B47" s="158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7"/>
      <c r="O47" s="157"/>
      <c r="P47" s="154"/>
      <c r="Q47" s="154"/>
      <c r="R47" s="150"/>
      <c r="S47" s="150"/>
      <c r="T47" s="152"/>
      <c r="U47" s="152"/>
      <c r="V47" s="170"/>
      <c r="W47" s="170"/>
      <c r="X47" s="23">
        <v>12</v>
      </c>
      <c r="Y47" s="23">
        <v>4</v>
      </c>
      <c r="Z47" s="23">
        <v>1</v>
      </c>
      <c r="AA47" s="24">
        <v>10</v>
      </c>
      <c r="AB47" s="24">
        <v>6</v>
      </c>
      <c r="AC47" s="24">
        <v>1</v>
      </c>
      <c r="AD47" s="24">
        <v>4</v>
      </c>
      <c r="AE47" s="24">
        <v>1</v>
      </c>
      <c r="AF47" s="24">
        <v>1</v>
      </c>
      <c r="AG47" s="76"/>
      <c r="AH47" s="76"/>
      <c r="AI47" s="23">
        <v>4</v>
      </c>
      <c r="AJ47" s="25">
        <v>5</v>
      </c>
      <c r="AK47" s="25">
        <v>1</v>
      </c>
      <c r="AL47" s="25">
        <v>6</v>
      </c>
      <c r="AM47" s="25">
        <v>1</v>
      </c>
      <c r="AN47" s="193"/>
      <c r="AO47" s="193"/>
      <c r="AP47" s="24">
        <v>9</v>
      </c>
      <c r="AQ47" s="24">
        <v>5</v>
      </c>
      <c r="AR47" s="24">
        <v>4</v>
      </c>
      <c r="AS47" s="24">
        <v>1</v>
      </c>
      <c r="AT47" s="24">
        <v>3</v>
      </c>
      <c r="AU47" s="24">
        <v>1</v>
      </c>
      <c r="AV47" s="76"/>
      <c r="AW47" s="76"/>
      <c r="AX47" s="23">
        <v>6</v>
      </c>
      <c r="AY47" s="23">
        <v>5</v>
      </c>
      <c r="AZ47" s="23">
        <v>2</v>
      </c>
      <c r="BA47" s="23">
        <v>1</v>
      </c>
      <c r="BB47" s="23">
        <v>1</v>
      </c>
      <c r="BC47" s="23">
        <v>2</v>
      </c>
      <c r="BD47" s="24">
        <v>4</v>
      </c>
      <c r="BE47" s="24">
        <v>1</v>
      </c>
      <c r="BF47" s="24">
        <v>1</v>
      </c>
      <c r="BG47" s="26">
        <v>2</v>
      </c>
      <c r="BH47" s="25">
        <v>6</v>
      </c>
      <c r="BI47" s="25">
        <v>1</v>
      </c>
      <c r="BJ47" s="25">
        <v>7</v>
      </c>
      <c r="BK47" s="25">
        <v>1</v>
      </c>
      <c r="BL47" s="193"/>
      <c r="BM47" s="193"/>
      <c r="BN47" s="76"/>
      <c r="BO47" s="76"/>
    </row>
    <row r="48" spans="1:67" ht="9" customHeight="1">
      <c r="A48" s="69"/>
      <c r="B48" s="69"/>
      <c r="C48" s="105" t="s">
        <v>57</v>
      </c>
      <c r="D48" s="105"/>
      <c r="E48" s="105"/>
      <c r="F48" s="105"/>
      <c r="G48" s="105"/>
      <c r="H48" s="105"/>
      <c r="I48" s="106"/>
      <c r="J48" s="106"/>
      <c r="K48" s="106"/>
      <c r="L48" s="106"/>
      <c r="M48" s="106"/>
      <c r="N48" s="115"/>
      <c r="O48" s="115"/>
      <c r="P48" s="175"/>
      <c r="Q48" s="175"/>
      <c r="R48" s="167"/>
      <c r="S48" s="168"/>
      <c r="T48" s="177"/>
      <c r="U48" s="168"/>
      <c r="V48" s="112"/>
      <c r="W48" s="89"/>
      <c r="X48" s="195" t="s">
        <v>118</v>
      </c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7"/>
      <c r="AO48" s="198"/>
      <c r="AP48" s="111" t="s">
        <v>119</v>
      </c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</row>
    <row r="49" spans="1:67" ht="9" customHeight="1">
      <c r="A49" s="122">
        <v>1</v>
      </c>
      <c r="B49" s="122"/>
      <c r="C49" s="113" t="s">
        <v>102</v>
      </c>
      <c r="D49" s="113"/>
      <c r="E49" s="113"/>
      <c r="F49" s="113"/>
      <c r="G49" s="113"/>
      <c r="H49" s="113"/>
      <c r="I49" s="106"/>
      <c r="J49" s="106"/>
      <c r="K49" s="106"/>
      <c r="L49" s="106"/>
      <c r="M49" s="106"/>
      <c r="N49" s="107"/>
      <c r="O49" s="107"/>
      <c r="P49" s="95"/>
      <c r="Q49" s="95"/>
      <c r="R49" s="91">
        <f>SUM(R50:S59)</f>
        <v>770</v>
      </c>
      <c r="S49" s="91"/>
      <c r="T49" s="91">
        <f>SUM(T50:U59)</f>
        <v>770</v>
      </c>
      <c r="U49" s="91"/>
      <c r="V49" s="91">
        <f>SUM(V50:W59)</f>
        <v>0</v>
      </c>
      <c r="W49" s="91"/>
      <c r="X49" s="60">
        <f aca="true" t="shared" si="4" ref="X49:AF49">SUM(X50:X59)</f>
        <v>9</v>
      </c>
      <c r="Y49" s="60">
        <f t="shared" si="4"/>
        <v>10</v>
      </c>
      <c r="Z49" s="60">
        <f>SUM(Z50:Z59)</f>
        <v>12</v>
      </c>
      <c r="AA49" s="60">
        <f t="shared" si="4"/>
        <v>9</v>
      </c>
      <c r="AB49" s="60">
        <f t="shared" si="4"/>
        <v>8</v>
      </c>
      <c r="AC49" s="60">
        <f t="shared" si="4"/>
        <v>11</v>
      </c>
      <c r="AD49" s="60">
        <f t="shared" si="4"/>
        <v>3</v>
      </c>
      <c r="AE49" s="60">
        <f t="shared" si="4"/>
        <v>3</v>
      </c>
      <c r="AF49" s="60">
        <f t="shared" si="4"/>
        <v>3</v>
      </c>
      <c r="AG49" s="91">
        <f>SUM(AG50:AH59)</f>
        <v>327</v>
      </c>
      <c r="AH49" s="88"/>
      <c r="AI49" s="60">
        <f>SUM(AI50:AI59)</f>
        <v>11</v>
      </c>
      <c r="AJ49" s="60">
        <f aca="true" t="shared" si="5" ref="AJ49:AU49">SUM(AJ50:AJ59)</f>
        <v>0</v>
      </c>
      <c r="AK49" s="60">
        <f t="shared" si="5"/>
        <v>0</v>
      </c>
      <c r="AL49" s="60">
        <f t="shared" si="5"/>
        <v>0</v>
      </c>
      <c r="AM49" s="60">
        <f t="shared" si="5"/>
        <v>0</v>
      </c>
      <c r="AN49" s="91">
        <f>SUM(AN50:AO59)</f>
        <v>371</v>
      </c>
      <c r="AO49" s="88"/>
      <c r="AP49" s="60">
        <f t="shared" si="5"/>
        <v>11</v>
      </c>
      <c r="AQ49" s="60">
        <f t="shared" si="5"/>
        <v>9</v>
      </c>
      <c r="AR49" s="60">
        <f>SUM(AR50:AR59)</f>
        <v>8</v>
      </c>
      <c r="AS49" s="60">
        <f>SUM(AS50:AS59)</f>
        <v>9</v>
      </c>
      <c r="AT49" s="60">
        <f t="shared" si="5"/>
        <v>8</v>
      </c>
      <c r="AU49" s="60">
        <f t="shared" si="5"/>
        <v>6</v>
      </c>
      <c r="AV49" s="91">
        <f>SUM(AV50:AW59)</f>
        <v>259</v>
      </c>
      <c r="AW49" s="88"/>
      <c r="AX49" s="60">
        <f aca="true" t="shared" si="6" ref="AX49:BK49">SUM(AX50:AX59)</f>
        <v>8</v>
      </c>
      <c r="AY49" s="60">
        <f t="shared" si="6"/>
        <v>9</v>
      </c>
      <c r="AZ49" s="60">
        <f t="shared" si="6"/>
        <v>8</v>
      </c>
      <c r="BA49" s="60">
        <f t="shared" si="6"/>
        <v>9</v>
      </c>
      <c r="BB49" s="60">
        <f t="shared" si="6"/>
        <v>9</v>
      </c>
      <c r="BC49" s="60">
        <f t="shared" si="6"/>
        <v>8</v>
      </c>
      <c r="BD49" s="60">
        <f>SUM(BD50:BD59)</f>
        <v>7</v>
      </c>
      <c r="BE49" s="60">
        <f>SUM(BE50:BE59)</f>
        <v>6</v>
      </c>
      <c r="BF49" s="60">
        <f t="shared" si="6"/>
        <v>7</v>
      </c>
      <c r="BG49" s="60">
        <f t="shared" si="6"/>
        <v>0</v>
      </c>
      <c r="BH49" s="60">
        <f t="shared" si="6"/>
        <v>0</v>
      </c>
      <c r="BI49" s="60">
        <f t="shared" si="6"/>
        <v>0</v>
      </c>
      <c r="BJ49" s="60">
        <f t="shared" si="6"/>
        <v>0</v>
      </c>
      <c r="BK49" s="60">
        <f t="shared" si="6"/>
        <v>0</v>
      </c>
      <c r="BL49" s="91">
        <f>SUM(BL50:BM59)</f>
        <v>399</v>
      </c>
      <c r="BM49" s="88"/>
      <c r="BN49" s="91">
        <f>SUM(BN50:BO59)</f>
        <v>184</v>
      </c>
      <c r="BO49" s="88"/>
    </row>
    <row r="50" spans="1:67" ht="9" customHeight="1">
      <c r="A50" s="121">
        <v>11</v>
      </c>
      <c r="B50" s="121"/>
      <c r="C50" s="105" t="s">
        <v>88</v>
      </c>
      <c r="D50" s="105"/>
      <c r="E50" s="105"/>
      <c r="F50" s="105"/>
      <c r="G50" s="105"/>
      <c r="H50" s="105"/>
      <c r="I50" s="106"/>
      <c r="J50" s="106"/>
      <c r="K50" s="106"/>
      <c r="L50" s="106"/>
      <c r="M50" s="106"/>
      <c r="N50" s="107"/>
      <c r="O50" s="107"/>
      <c r="P50" s="175" t="s">
        <v>109</v>
      </c>
      <c r="Q50" s="175"/>
      <c r="R50" s="167">
        <f aca="true" t="shared" si="7" ref="R50:R59">SUM(T50:W50)</f>
        <v>70</v>
      </c>
      <c r="S50" s="168"/>
      <c r="T50" s="177">
        <f aca="true" t="shared" si="8" ref="T50:T59">SUM(AG50,AV50,BN50,-V50)</f>
        <v>70</v>
      </c>
      <c r="U50" s="168"/>
      <c r="V50" s="112"/>
      <c r="W50" s="89"/>
      <c r="X50" s="27">
        <v>1</v>
      </c>
      <c r="Y50" s="27">
        <v>1</v>
      </c>
      <c r="Z50" s="27">
        <v>2</v>
      </c>
      <c r="AA50" s="28">
        <v>1</v>
      </c>
      <c r="AB50" s="28">
        <v>1</v>
      </c>
      <c r="AC50" s="28">
        <v>1</v>
      </c>
      <c r="AD50" s="28"/>
      <c r="AE50" s="28"/>
      <c r="AF50" s="28"/>
      <c r="AG50" s="87">
        <f>SUM(X50*X$47,Y50*Y$47,Z50*Z$47,AA50*AA$47,AB50*AB$47,AC50*AC$47,AD50*AD$47,AE50*AE$47,AF50*AF$47)</f>
        <v>35</v>
      </c>
      <c r="AH50" s="88"/>
      <c r="AI50" s="27">
        <v>1</v>
      </c>
      <c r="AJ50" s="29"/>
      <c r="AK50" s="29"/>
      <c r="AL50" s="29"/>
      <c r="AM50" s="29"/>
      <c r="AN50" s="186">
        <f>SUM(X50*X$47,Y50*Y$47,Z50*Z$47,AA50*AA$47,AB50*AB$47,AC50*AC$47,AD50*AD$47,AE50*AE$47,AF50*AF$47,AI50*AI$47,AJ50*AJ$47,AK50*AK$47,AL50*AL$47,AM50*AM$47)</f>
        <v>39</v>
      </c>
      <c r="AO50" s="187"/>
      <c r="AP50" s="28">
        <v>1</v>
      </c>
      <c r="AQ50" s="28">
        <v>1</v>
      </c>
      <c r="AR50" s="28"/>
      <c r="AS50" s="28"/>
      <c r="AT50" s="28"/>
      <c r="AU50" s="28"/>
      <c r="AV50" s="87">
        <f>SUM(AI50*AI$47,AJ50*AJ$47,AK50*AK$47,AL50*AL$47,AM50*AM$47,AP50*AP$47,AQ50*AQ$47,AR50*AR$47,AS50*AS$47,AT50*AT$47,AU50*AU$47)</f>
        <v>18</v>
      </c>
      <c r="AW50" s="88"/>
      <c r="AX50" s="27"/>
      <c r="AY50" s="61">
        <v>1</v>
      </c>
      <c r="AZ50" s="61">
        <v>1</v>
      </c>
      <c r="BA50" s="61">
        <v>1</v>
      </c>
      <c r="BB50" s="61">
        <v>1</v>
      </c>
      <c r="BC50" s="61">
        <v>1</v>
      </c>
      <c r="BD50" s="28">
        <v>1</v>
      </c>
      <c r="BE50" s="28">
        <v>1</v>
      </c>
      <c r="BF50" s="28">
        <v>1</v>
      </c>
      <c r="BG50" s="30"/>
      <c r="BH50" s="29"/>
      <c r="BI50" s="29"/>
      <c r="BJ50" s="29"/>
      <c r="BK50" s="29"/>
      <c r="BL50" s="186">
        <f>SUM(AP50*AP$47,AQ50*AQ$47,AR50*AR$47,AS50*AS$47,AT50*AT$47,AU50*AU$47,AX50*AX$47,AY50*AY$47,AZ50*AZ$47,BA50*BA$47,BB50*BB$47,BC50*BC$47,BD50*BD$47,BE50*BE$47,BF50*BF$47,BG50*BG$47,BH50*BH$47,BI50*BI$47,BJ50*BJ$47,BK50*BK$47)</f>
        <v>31</v>
      </c>
      <c r="BM50" s="187"/>
      <c r="BN50" s="87">
        <f>SUM(AX50*AX$47,AY50*AY$47,AZ50*AZ$47,BA50*BA$47,BB50*BB$47,BC50*BC$47,BD50*BD$47,BE50*BE$47,BF50*BF$47,BG50*BG$47,BH50*BH$47,BI50*BI$47,BJ50*BJ$47,BK50*BK$47)</f>
        <v>17</v>
      </c>
      <c r="BO50" s="88"/>
    </row>
    <row r="51" spans="1:67" ht="9" customHeight="1">
      <c r="A51" s="121">
        <v>12</v>
      </c>
      <c r="B51" s="121"/>
      <c r="C51" s="105" t="s">
        <v>89</v>
      </c>
      <c r="D51" s="105"/>
      <c r="E51" s="105"/>
      <c r="F51" s="105"/>
      <c r="G51" s="105"/>
      <c r="H51" s="105"/>
      <c r="I51" s="106"/>
      <c r="J51" s="106"/>
      <c r="K51" s="106"/>
      <c r="L51" s="106"/>
      <c r="M51" s="106"/>
      <c r="N51" s="107"/>
      <c r="O51" s="107"/>
      <c r="P51" s="175"/>
      <c r="Q51" s="175"/>
      <c r="R51" s="167">
        <f t="shared" si="7"/>
        <v>140</v>
      </c>
      <c r="S51" s="168"/>
      <c r="T51" s="177">
        <f t="shared" si="8"/>
        <v>140</v>
      </c>
      <c r="U51" s="168"/>
      <c r="V51" s="112"/>
      <c r="W51" s="89"/>
      <c r="X51" s="27">
        <v>1</v>
      </c>
      <c r="Y51" s="27">
        <v>2</v>
      </c>
      <c r="Z51" s="27">
        <v>2</v>
      </c>
      <c r="AA51" s="28">
        <v>1</v>
      </c>
      <c r="AB51" s="28">
        <v>1</v>
      </c>
      <c r="AC51" s="28">
        <v>1</v>
      </c>
      <c r="AD51" s="28">
        <v>1</v>
      </c>
      <c r="AE51" s="28">
        <v>2</v>
      </c>
      <c r="AF51" s="28">
        <v>2</v>
      </c>
      <c r="AG51" s="87">
        <f aca="true" t="shared" si="9" ref="AG51:AG59">SUM(X51*X$47,Y51*Y$47,Z51*Z$47,AA51*AA$47,AB51*AB$47,AC51*AC$47,AD51*AD$47,AE51*AE$47,AF51*AF$47)</f>
        <v>47</v>
      </c>
      <c r="AH51" s="88"/>
      <c r="AI51" s="27">
        <v>2</v>
      </c>
      <c r="AJ51" s="29"/>
      <c r="AK51" s="29"/>
      <c r="AL51" s="29"/>
      <c r="AM51" s="29"/>
      <c r="AN51" s="186">
        <f aca="true" t="shared" si="10" ref="AN51:AN59">SUM(X51*X$47,Y51*Y$47,Z51*Z$47,AA51*AA$47,AB51*AB$47,AC51*AC$47,AD51*AD$47,AE51*AE$47,AF51*AF$47,AI51*AI$47,AJ51*AJ$47,AK51*AK$47,AL51*AL$47,AM51*AM$47)</f>
        <v>55</v>
      </c>
      <c r="AO51" s="187"/>
      <c r="AP51" s="28">
        <v>2</v>
      </c>
      <c r="AQ51" s="28">
        <v>1</v>
      </c>
      <c r="AR51" s="28">
        <v>2</v>
      </c>
      <c r="AS51" s="28">
        <v>2</v>
      </c>
      <c r="AT51" s="28">
        <v>2</v>
      </c>
      <c r="AU51" s="28">
        <v>2</v>
      </c>
      <c r="AV51" s="87">
        <f aca="true" t="shared" si="11" ref="AV51:AV59">SUM(AI51*AI$47,AJ51*AJ$47,AK51*AK$47,AL51*AL$47,AM51*AM$47,AP51*AP$47,AQ51*AQ$47,AR51*AR$47,AS51*AS$47,AT51*AT$47,AU51*AU$47)</f>
        <v>49</v>
      </c>
      <c r="AW51" s="88"/>
      <c r="AX51" s="27">
        <v>2</v>
      </c>
      <c r="AY51" s="61">
        <v>2</v>
      </c>
      <c r="AZ51" s="61">
        <v>2</v>
      </c>
      <c r="BA51" s="61">
        <v>2</v>
      </c>
      <c r="BB51" s="61">
        <v>2</v>
      </c>
      <c r="BC51" s="61">
        <v>2</v>
      </c>
      <c r="BD51" s="28">
        <v>2</v>
      </c>
      <c r="BE51" s="28">
        <v>1</v>
      </c>
      <c r="BF51" s="28">
        <v>1</v>
      </c>
      <c r="BG51" s="30"/>
      <c r="BH51" s="29"/>
      <c r="BI51" s="29"/>
      <c r="BJ51" s="29"/>
      <c r="BK51" s="29"/>
      <c r="BL51" s="186">
        <f aca="true" t="shared" si="12" ref="BL51:BL59">SUM(AP51*AP$47,AQ51*AQ$47,AR51*AR$47,AS51*AS$47,AT51*AT$47,AU51*AU$47,AX51*AX$47,AY51*AY$47,AZ51*AZ$47,BA51*BA$47,BB51*BB$47,BC51*BC$47,BD51*BD$47,BE51*BE$47,BF51*BF$47,BG51*BG$47,BH51*BH$47,BI51*BI$47,BJ51*BJ$47,BK51*BK$47)</f>
        <v>85</v>
      </c>
      <c r="BM51" s="187"/>
      <c r="BN51" s="87">
        <f aca="true" t="shared" si="13" ref="BN51:BN59">SUM(AX51*AX$47,AY51*AY$47,AZ51*AZ$47,BA51*BA$47,BB51*BB$47,BC51*BC$47,BD51*BD$47,BE51*BE$47,BF51*BF$47,BG51*BG$47,BH51*BH$47,BI51*BI$47,BJ51*BJ$47,BK51*BK$47)</f>
        <v>44</v>
      </c>
      <c r="BO51" s="88"/>
    </row>
    <row r="52" spans="1:67" ht="9" customHeight="1">
      <c r="A52" s="121">
        <v>13</v>
      </c>
      <c r="B52" s="121"/>
      <c r="C52" s="105" t="s">
        <v>90</v>
      </c>
      <c r="D52" s="105"/>
      <c r="E52" s="105"/>
      <c r="F52" s="105"/>
      <c r="G52" s="105"/>
      <c r="H52" s="105"/>
      <c r="I52" s="106"/>
      <c r="J52" s="106"/>
      <c r="K52" s="106"/>
      <c r="L52" s="106"/>
      <c r="M52" s="106"/>
      <c r="N52" s="107"/>
      <c r="O52" s="107"/>
      <c r="P52" s="175"/>
      <c r="Q52" s="175"/>
      <c r="R52" s="167">
        <f t="shared" si="7"/>
        <v>70</v>
      </c>
      <c r="S52" s="168"/>
      <c r="T52" s="177">
        <f t="shared" si="8"/>
        <v>70</v>
      </c>
      <c r="U52" s="168"/>
      <c r="V52" s="112"/>
      <c r="W52" s="89"/>
      <c r="X52" s="27">
        <v>1</v>
      </c>
      <c r="Y52" s="27">
        <v>1</v>
      </c>
      <c r="Z52" s="27">
        <v>2</v>
      </c>
      <c r="AA52" s="28">
        <v>1</v>
      </c>
      <c r="AB52" s="28">
        <v>1</v>
      </c>
      <c r="AC52" s="28">
        <v>1</v>
      </c>
      <c r="AD52" s="28"/>
      <c r="AE52" s="28"/>
      <c r="AF52" s="28"/>
      <c r="AG52" s="87">
        <f t="shared" si="9"/>
        <v>35</v>
      </c>
      <c r="AH52" s="88"/>
      <c r="AI52" s="27">
        <v>2</v>
      </c>
      <c r="AJ52" s="29"/>
      <c r="AK52" s="29"/>
      <c r="AL52" s="29"/>
      <c r="AM52" s="29"/>
      <c r="AN52" s="186">
        <f t="shared" si="10"/>
        <v>43</v>
      </c>
      <c r="AO52" s="187"/>
      <c r="AP52" s="28">
        <v>1</v>
      </c>
      <c r="AQ52" s="28">
        <v>2</v>
      </c>
      <c r="AR52" s="28">
        <v>1</v>
      </c>
      <c r="AS52" s="28">
        <v>1</v>
      </c>
      <c r="AT52" s="28">
        <v>1</v>
      </c>
      <c r="AU52" s="28"/>
      <c r="AV52" s="87">
        <f t="shared" si="11"/>
        <v>35</v>
      </c>
      <c r="AW52" s="88"/>
      <c r="AX52" s="27"/>
      <c r="AY52" s="61"/>
      <c r="AZ52" s="61"/>
      <c r="BA52" s="61"/>
      <c r="BB52" s="61"/>
      <c r="BC52" s="61"/>
      <c r="BD52" s="28"/>
      <c r="BE52" s="28"/>
      <c r="BF52" s="28"/>
      <c r="BG52" s="30"/>
      <c r="BH52" s="29"/>
      <c r="BI52" s="29"/>
      <c r="BJ52" s="29"/>
      <c r="BK52" s="29"/>
      <c r="BL52" s="186">
        <f t="shared" si="12"/>
        <v>27</v>
      </c>
      <c r="BM52" s="187"/>
      <c r="BN52" s="87">
        <f t="shared" si="13"/>
        <v>0</v>
      </c>
      <c r="BO52" s="88"/>
    </row>
    <row r="53" spans="1:67" ht="9" customHeight="1">
      <c r="A53" s="121">
        <v>14</v>
      </c>
      <c r="B53" s="121"/>
      <c r="C53" s="105" t="s">
        <v>91</v>
      </c>
      <c r="D53" s="105"/>
      <c r="E53" s="105"/>
      <c r="F53" s="105"/>
      <c r="G53" s="105"/>
      <c r="H53" s="105"/>
      <c r="I53" s="106"/>
      <c r="J53" s="106"/>
      <c r="K53" s="106"/>
      <c r="L53" s="106"/>
      <c r="M53" s="106"/>
      <c r="N53" s="107"/>
      <c r="O53" s="107"/>
      <c r="P53" s="175"/>
      <c r="Q53" s="175"/>
      <c r="R53" s="167">
        <f t="shared" si="7"/>
        <v>88</v>
      </c>
      <c r="S53" s="168"/>
      <c r="T53" s="177">
        <f t="shared" si="8"/>
        <v>88</v>
      </c>
      <c r="U53" s="168"/>
      <c r="V53" s="112"/>
      <c r="W53" s="89"/>
      <c r="X53" s="27">
        <v>1</v>
      </c>
      <c r="Y53" s="27">
        <v>1</v>
      </c>
      <c r="Z53" s="27">
        <v>1</v>
      </c>
      <c r="AA53" s="28">
        <v>1</v>
      </c>
      <c r="AB53" s="28">
        <v>1</v>
      </c>
      <c r="AC53" s="28">
        <v>2</v>
      </c>
      <c r="AD53" s="28"/>
      <c r="AE53" s="28"/>
      <c r="AF53" s="28"/>
      <c r="AG53" s="87">
        <f t="shared" si="9"/>
        <v>35</v>
      </c>
      <c r="AH53" s="88"/>
      <c r="AI53" s="27">
        <v>1</v>
      </c>
      <c r="AJ53" s="29"/>
      <c r="AK53" s="29"/>
      <c r="AL53" s="29"/>
      <c r="AM53" s="29"/>
      <c r="AN53" s="186">
        <f t="shared" si="10"/>
        <v>39</v>
      </c>
      <c r="AO53" s="187"/>
      <c r="AP53" s="28">
        <v>1</v>
      </c>
      <c r="AQ53" s="28">
        <v>1</v>
      </c>
      <c r="AR53" s="28">
        <v>1</v>
      </c>
      <c r="AS53" s="28">
        <v>1</v>
      </c>
      <c r="AT53" s="28">
        <v>1</v>
      </c>
      <c r="AU53" s="28">
        <v>2</v>
      </c>
      <c r="AV53" s="87">
        <f t="shared" si="11"/>
        <v>28</v>
      </c>
      <c r="AW53" s="88"/>
      <c r="AX53" s="27">
        <v>1</v>
      </c>
      <c r="AY53" s="61">
        <v>1</v>
      </c>
      <c r="AZ53" s="61">
        <v>1</v>
      </c>
      <c r="BA53" s="61">
        <v>2</v>
      </c>
      <c r="BB53" s="61">
        <v>2</v>
      </c>
      <c r="BC53" s="61">
        <v>1</v>
      </c>
      <c r="BD53" s="28">
        <v>1</v>
      </c>
      <c r="BE53" s="28">
        <v>1</v>
      </c>
      <c r="BF53" s="28">
        <v>1</v>
      </c>
      <c r="BG53" s="30"/>
      <c r="BH53" s="29"/>
      <c r="BI53" s="29"/>
      <c r="BJ53" s="29"/>
      <c r="BK53" s="29"/>
      <c r="BL53" s="186">
        <f t="shared" si="12"/>
        <v>49</v>
      </c>
      <c r="BM53" s="187"/>
      <c r="BN53" s="87">
        <f t="shared" si="13"/>
        <v>25</v>
      </c>
      <c r="BO53" s="88"/>
    </row>
    <row r="54" spans="1:67" ht="9" customHeight="1">
      <c r="A54" s="121">
        <v>15</v>
      </c>
      <c r="B54" s="121"/>
      <c r="C54" s="105" t="s">
        <v>92</v>
      </c>
      <c r="D54" s="105"/>
      <c r="E54" s="105"/>
      <c r="F54" s="105"/>
      <c r="G54" s="105"/>
      <c r="H54" s="105"/>
      <c r="I54" s="106"/>
      <c r="J54" s="106"/>
      <c r="K54" s="106"/>
      <c r="L54" s="106"/>
      <c r="M54" s="106"/>
      <c r="N54" s="107"/>
      <c r="O54" s="107"/>
      <c r="P54" s="175"/>
      <c r="Q54" s="175"/>
      <c r="R54" s="167">
        <f t="shared" si="7"/>
        <v>70</v>
      </c>
      <c r="S54" s="168"/>
      <c r="T54" s="177">
        <f t="shared" si="8"/>
        <v>70</v>
      </c>
      <c r="U54" s="168"/>
      <c r="V54" s="112"/>
      <c r="W54" s="89"/>
      <c r="X54" s="27">
        <v>1</v>
      </c>
      <c r="Y54" s="27">
        <v>1</v>
      </c>
      <c r="Z54" s="27">
        <v>1</v>
      </c>
      <c r="AA54" s="28">
        <v>1</v>
      </c>
      <c r="AB54" s="28">
        <v>1</v>
      </c>
      <c r="AC54" s="28">
        <v>2</v>
      </c>
      <c r="AD54" s="28"/>
      <c r="AE54" s="28"/>
      <c r="AF54" s="28"/>
      <c r="AG54" s="87">
        <f t="shared" si="9"/>
        <v>35</v>
      </c>
      <c r="AH54" s="88"/>
      <c r="AI54" s="27">
        <v>1</v>
      </c>
      <c r="AJ54" s="29"/>
      <c r="AK54" s="29"/>
      <c r="AL54" s="29"/>
      <c r="AM54" s="29"/>
      <c r="AN54" s="186">
        <f t="shared" si="10"/>
        <v>39</v>
      </c>
      <c r="AO54" s="187"/>
      <c r="AP54" s="28">
        <v>2</v>
      </c>
      <c r="AQ54" s="28">
        <v>1</v>
      </c>
      <c r="AR54" s="28">
        <v>1</v>
      </c>
      <c r="AS54" s="28">
        <v>1</v>
      </c>
      <c r="AT54" s="28">
        <v>1</v>
      </c>
      <c r="AU54" s="28"/>
      <c r="AV54" s="87">
        <f t="shared" si="11"/>
        <v>35</v>
      </c>
      <c r="AW54" s="88"/>
      <c r="AX54" s="27"/>
      <c r="AY54" s="61"/>
      <c r="AZ54" s="61"/>
      <c r="BA54" s="61"/>
      <c r="BB54" s="61"/>
      <c r="BC54" s="61"/>
      <c r="BD54" s="28"/>
      <c r="BE54" s="28"/>
      <c r="BF54" s="28"/>
      <c r="BG54" s="30"/>
      <c r="BH54" s="29"/>
      <c r="BI54" s="29"/>
      <c r="BJ54" s="29"/>
      <c r="BK54" s="29"/>
      <c r="BL54" s="186">
        <f t="shared" si="12"/>
        <v>31</v>
      </c>
      <c r="BM54" s="187"/>
      <c r="BN54" s="87">
        <f t="shared" si="13"/>
        <v>0</v>
      </c>
      <c r="BO54" s="88"/>
    </row>
    <row r="55" spans="1:67" ht="9" customHeight="1">
      <c r="A55" s="121">
        <v>16</v>
      </c>
      <c r="B55" s="121"/>
      <c r="C55" s="105" t="s">
        <v>93</v>
      </c>
      <c r="D55" s="105"/>
      <c r="E55" s="105"/>
      <c r="F55" s="105"/>
      <c r="G55" s="105"/>
      <c r="H55" s="105"/>
      <c r="I55" s="106"/>
      <c r="J55" s="106"/>
      <c r="K55" s="106"/>
      <c r="L55" s="106"/>
      <c r="M55" s="106"/>
      <c r="N55" s="107"/>
      <c r="O55" s="107"/>
      <c r="P55" s="175"/>
      <c r="Q55" s="175"/>
      <c r="R55" s="167">
        <f t="shared" si="7"/>
        <v>210</v>
      </c>
      <c r="S55" s="168"/>
      <c r="T55" s="177">
        <f t="shared" si="8"/>
        <v>210</v>
      </c>
      <c r="U55" s="168"/>
      <c r="V55" s="112"/>
      <c r="W55" s="89"/>
      <c r="X55" s="27">
        <v>2</v>
      </c>
      <c r="Y55" s="27">
        <v>2</v>
      </c>
      <c r="Z55" s="27">
        <v>1</v>
      </c>
      <c r="AA55" s="28">
        <v>2</v>
      </c>
      <c r="AB55" s="28">
        <v>1</v>
      </c>
      <c r="AC55" s="28">
        <v>1</v>
      </c>
      <c r="AD55" s="28">
        <v>2</v>
      </c>
      <c r="AE55" s="28">
        <v>1</v>
      </c>
      <c r="AF55" s="28">
        <v>1</v>
      </c>
      <c r="AG55" s="87">
        <f t="shared" si="9"/>
        <v>70</v>
      </c>
      <c r="AH55" s="88"/>
      <c r="AI55" s="27">
        <v>3</v>
      </c>
      <c r="AJ55" s="29"/>
      <c r="AK55" s="29"/>
      <c r="AL55" s="29"/>
      <c r="AM55" s="29"/>
      <c r="AN55" s="186">
        <f t="shared" si="10"/>
        <v>82</v>
      </c>
      <c r="AO55" s="187"/>
      <c r="AP55" s="28">
        <v>2</v>
      </c>
      <c r="AQ55" s="28">
        <v>2</v>
      </c>
      <c r="AR55" s="28">
        <v>2</v>
      </c>
      <c r="AS55" s="28">
        <v>3</v>
      </c>
      <c r="AT55" s="28">
        <v>2</v>
      </c>
      <c r="AU55" s="28">
        <v>2</v>
      </c>
      <c r="AV55" s="87">
        <f t="shared" si="11"/>
        <v>59</v>
      </c>
      <c r="AW55" s="88"/>
      <c r="AX55" s="27">
        <v>4</v>
      </c>
      <c r="AY55" s="61">
        <v>4</v>
      </c>
      <c r="AZ55" s="61">
        <v>3</v>
      </c>
      <c r="BA55" s="61">
        <v>3</v>
      </c>
      <c r="BB55" s="61">
        <v>3</v>
      </c>
      <c r="BC55" s="61">
        <v>3</v>
      </c>
      <c r="BD55" s="28">
        <v>3</v>
      </c>
      <c r="BE55" s="28">
        <v>3</v>
      </c>
      <c r="BF55" s="28">
        <v>4</v>
      </c>
      <c r="BG55" s="30"/>
      <c r="BH55" s="29"/>
      <c r="BI55" s="29"/>
      <c r="BJ55" s="29"/>
      <c r="BK55" s="29"/>
      <c r="BL55" s="186">
        <f t="shared" si="12"/>
        <v>128</v>
      </c>
      <c r="BM55" s="187"/>
      <c r="BN55" s="87">
        <f t="shared" si="13"/>
        <v>81</v>
      </c>
      <c r="BO55" s="88"/>
    </row>
    <row r="56" spans="1:67" ht="9" customHeight="1">
      <c r="A56" s="121">
        <v>17</v>
      </c>
      <c r="B56" s="121"/>
      <c r="C56" s="105" t="s">
        <v>58</v>
      </c>
      <c r="D56" s="105"/>
      <c r="E56" s="105"/>
      <c r="F56" s="105"/>
      <c r="G56" s="105"/>
      <c r="H56" s="105"/>
      <c r="I56" s="106"/>
      <c r="J56" s="106"/>
      <c r="K56" s="106"/>
      <c r="L56" s="106"/>
      <c r="M56" s="106"/>
      <c r="N56" s="107"/>
      <c r="O56" s="107"/>
      <c r="P56" s="175"/>
      <c r="Q56" s="175"/>
      <c r="R56" s="167">
        <f t="shared" si="7"/>
        <v>35</v>
      </c>
      <c r="S56" s="168"/>
      <c r="T56" s="177">
        <f t="shared" si="8"/>
        <v>35</v>
      </c>
      <c r="U56" s="168"/>
      <c r="V56" s="112"/>
      <c r="W56" s="89"/>
      <c r="X56" s="27">
        <v>1</v>
      </c>
      <c r="Y56" s="27">
        <v>1</v>
      </c>
      <c r="Z56" s="27">
        <v>2</v>
      </c>
      <c r="AA56" s="28">
        <v>1</v>
      </c>
      <c r="AB56" s="28">
        <v>1</v>
      </c>
      <c r="AC56" s="28">
        <v>1</v>
      </c>
      <c r="AD56" s="28"/>
      <c r="AE56" s="28"/>
      <c r="AF56" s="28"/>
      <c r="AG56" s="87">
        <f t="shared" si="9"/>
        <v>35</v>
      </c>
      <c r="AH56" s="88"/>
      <c r="AI56" s="27"/>
      <c r="AJ56" s="29"/>
      <c r="AK56" s="29"/>
      <c r="AL56" s="29"/>
      <c r="AM56" s="29"/>
      <c r="AN56" s="186">
        <f t="shared" si="10"/>
        <v>35</v>
      </c>
      <c r="AO56" s="187"/>
      <c r="AP56" s="28"/>
      <c r="AQ56" s="28"/>
      <c r="AR56" s="28"/>
      <c r="AS56" s="28"/>
      <c r="AT56" s="28"/>
      <c r="AU56" s="28"/>
      <c r="AV56" s="87">
        <f t="shared" si="11"/>
        <v>0</v>
      </c>
      <c r="AW56" s="88"/>
      <c r="AX56" s="27"/>
      <c r="AY56" s="61"/>
      <c r="AZ56" s="61"/>
      <c r="BA56" s="61"/>
      <c r="BB56" s="61"/>
      <c r="BC56" s="61"/>
      <c r="BD56" s="28"/>
      <c r="BE56" s="28"/>
      <c r="BF56" s="28"/>
      <c r="BG56" s="30"/>
      <c r="BH56" s="29"/>
      <c r="BI56" s="29"/>
      <c r="BJ56" s="29"/>
      <c r="BK56" s="29"/>
      <c r="BL56" s="186">
        <f t="shared" si="12"/>
        <v>0</v>
      </c>
      <c r="BM56" s="187"/>
      <c r="BN56" s="87">
        <f t="shared" si="13"/>
        <v>0</v>
      </c>
      <c r="BO56" s="88"/>
    </row>
    <row r="57" spans="1:67" ht="9" customHeight="1">
      <c r="A57" s="121">
        <v>18</v>
      </c>
      <c r="B57" s="121"/>
      <c r="C57" s="105" t="s">
        <v>59</v>
      </c>
      <c r="D57" s="105"/>
      <c r="E57" s="105"/>
      <c r="F57" s="105"/>
      <c r="G57" s="105"/>
      <c r="H57" s="105"/>
      <c r="I57" s="106"/>
      <c r="J57" s="106"/>
      <c r="K57" s="106"/>
      <c r="L57" s="106"/>
      <c r="M57" s="106"/>
      <c r="N57" s="107"/>
      <c r="O57" s="107"/>
      <c r="P57" s="175"/>
      <c r="Q57" s="175"/>
      <c r="R57" s="167">
        <f t="shared" si="7"/>
        <v>17</v>
      </c>
      <c r="S57" s="168"/>
      <c r="T57" s="177">
        <f t="shared" si="8"/>
        <v>17</v>
      </c>
      <c r="U57" s="168"/>
      <c r="V57" s="112"/>
      <c r="W57" s="89"/>
      <c r="X57" s="27"/>
      <c r="Y57" s="27"/>
      <c r="Z57" s="27"/>
      <c r="AA57" s="28"/>
      <c r="AB57" s="28"/>
      <c r="AC57" s="28"/>
      <c r="AD57" s="28"/>
      <c r="AE57" s="28"/>
      <c r="AF57" s="28"/>
      <c r="AG57" s="87">
        <f t="shared" si="9"/>
        <v>0</v>
      </c>
      <c r="AH57" s="88"/>
      <c r="AI57" s="27"/>
      <c r="AJ57" s="29"/>
      <c r="AK57" s="29"/>
      <c r="AL57" s="29"/>
      <c r="AM57" s="29"/>
      <c r="AN57" s="186">
        <f t="shared" si="10"/>
        <v>0</v>
      </c>
      <c r="AO57" s="187"/>
      <c r="AP57" s="28"/>
      <c r="AQ57" s="28"/>
      <c r="AR57" s="28"/>
      <c r="AS57" s="28"/>
      <c r="AT57" s="28"/>
      <c r="AU57" s="28"/>
      <c r="AV57" s="87">
        <f t="shared" si="11"/>
        <v>0</v>
      </c>
      <c r="AW57" s="88"/>
      <c r="AX57" s="27">
        <v>1</v>
      </c>
      <c r="AY57" s="61">
        <v>1</v>
      </c>
      <c r="AZ57" s="61">
        <v>1</v>
      </c>
      <c r="BA57" s="61">
        <v>1</v>
      </c>
      <c r="BB57" s="61">
        <v>1</v>
      </c>
      <c r="BC57" s="61">
        <v>1</v>
      </c>
      <c r="BD57" s="28"/>
      <c r="BE57" s="28"/>
      <c r="BF57" s="28"/>
      <c r="BG57" s="30"/>
      <c r="BH57" s="29"/>
      <c r="BI57" s="29"/>
      <c r="BJ57" s="29"/>
      <c r="BK57" s="29"/>
      <c r="BL57" s="186">
        <f t="shared" si="12"/>
        <v>17</v>
      </c>
      <c r="BM57" s="187"/>
      <c r="BN57" s="87">
        <f t="shared" si="13"/>
        <v>17</v>
      </c>
      <c r="BO57" s="88"/>
    </row>
    <row r="58" spans="1:67" ht="9" customHeight="1">
      <c r="A58" s="121">
        <v>19</v>
      </c>
      <c r="B58" s="121"/>
      <c r="C58" s="105" t="s">
        <v>60</v>
      </c>
      <c r="D58" s="105"/>
      <c r="E58" s="105"/>
      <c r="F58" s="105"/>
      <c r="G58" s="105"/>
      <c r="H58" s="105"/>
      <c r="I58" s="106"/>
      <c r="J58" s="106"/>
      <c r="K58" s="106"/>
      <c r="L58" s="106"/>
      <c r="M58" s="106"/>
      <c r="N58" s="107"/>
      <c r="O58" s="107"/>
      <c r="P58" s="175"/>
      <c r="Q58" s="175"/>
      <c r="R58" s="167">
        <f t="shared" si="7"/>
        <v>35</v>
      </c>
      <c r="S58" s="168"/>
      <c r="T58" s="177">
        <f t="shared" si="8"/>
        <v>35</v>
      </c>
      <c r="U58" s="168"/>
      <c r="V58" s="112"/>
      <c r="W58" s="89"/>
      <c r="X58" s="27">
        <v>1</v>
      </c>
      <c r="Y58" s="27">
        <v>1</v>
      </c>
      <c r="Z58" s="27">
        <v>1</v>
      </c>
      <c r="AA58" s="28">
        <v>1</v>
      </c>
      <c r="AB58" s="28">
        <v>1</v>
      </c>
      <c r="AC58" s="28">
        <v>2</v>
      </c>
      <c r="AD58" s="28"/>
      <c r="AE58" s="28"/>
      <c r="AF58" s="28"/>
      <c r="AG58" s="87">
        <f t="shared" si="9"/>
        <v>35</v>
      </c>
      <c r="AH58" s="88"/>
      <c r="AI58" s="27"/>
      <c r="AJ58" s="29"/>
      <c r="AK58" s="29"/>
      <c r="AL58" s="29"/>
      <c r="AM58" s="29"/>
      <c r="AN58" s="186">
        <f t="shared" si="10"/>
        <v>35</v>
      </c>
      <c r="AO58" s="187"/>
      <c r="AP58" s="28"/>
      <c r="AQ58" s="28"/>
      <c r="AR58" s="28"/>
      <c r="AS58" s="28"/>
      <c r="AT58" s="28"/>
      <c r="AU58" s="28"/>
      <c r="AV58" s="87">
        <f t="shared" si="11"/>
        <v>0</v>
      </c>
      <c r="AW58" s="88"/>
      <c r="AX58" s="27"/>
      <c r="AY58" s="61"/>
      <c r="AZ58" s="61"/>
      <c r="BA58" s="61"/>
      <c r="BB58" s="61"/>
      <c r="BC58" s="61"/>
      <c r="BD58" s="28"/>
      <c r="BE58" s="28"/>
      <c r="BF58" s="28"/>
      <c r="BG58" s="30"/>
      <c r="BH58" s="29"/>
      <c r="BI58" s="29"/>
      <c r="BJ58" s="29"/>
      <c r="BK58" s="29"/>
      <c r="BL58" s="186">
        <f t="shared" si="12"/>
        <v>0</v>
      </c>
      <c r="BM58" s="187"/>
      <c r="BN58" s="87">
        <f t="shared" si="13"/>
        <v>0</v>
      </c>
      <c r="BO58" s="88"/>
    </row>
    <row r="59" spans="1:67" ht="9" customHeight="1">
      <c r="A59" s="146">
        <v>110</v>
      </c>
      <c r="B59" s="146"/>
      <c r="C59" s="105" t="s">
        <v>61</v>
      </c>
      <c r="D59" s="105"/>
      <c r="E59" s="105"/>
      <c r="F59" s="105"/>
      <c r="G59" s="105"/>
      <c r="H59" s="105"/>
      <c r="I59" s="106"/>
      <c r="J59" s="106"/>
      <c r="K59" s="106"/>
      <c r="L59" s="106"/>
      <c r="M59" s="106"/>
      <c r="N59" s="107"/>
      <c r="O59" s="107"/>
      <c r="P59" s="175"/>
      <c r="Q59" s="175"/>
      <c r="R59" s="167">
        <f t="shared" si="7"/>
        <v>35</v>
      </c>
      <c r="S59" s="168"/>
      <c r="T59" s="177">
        <f t="shared" si="8"/>
        <v>35</v>
      </c>
      <c r="U59" s="168"/>
      <c r="V59" s="112"/>
      <c r="W59" s="89"/>
      <c r="X59" s="27"/>
      <c r="Y59" s="27"/>
      <c r="Z59" s="27"/>
      <c r="AA59" s="28"/>
      <c r="AB59" s="28"/>
      <c r="AC59" s="28"/>
      <c r="AD59" s="28"/>
      <c r="AE59" s="28"/>
      <c r="AF59" s="28"/>
      <c r="AG59" s="87">
        <f t="shared" si="9"/>
        <v>0</v>
      </c>
      <c r="AH59" s="88"/>
      <c r="AI59" s="27">
        <v>1</v>
      </c>
      <c r="AJ59" s="29"/>
      <c r="AK59" s="29"/>
      <c r="AL59" s="29"/>
      <c r="AM59" s="29"/>
      <c r="AN59" s="186">
        <f t="shared" si="10"/>
        <v>4</v>
      </c>
      <c r="AO59" s="187"/>
      <c r="AP59" s="28">
        <v>2</v>
      </c>
      <c r="AQ59" s="28">
        <v>1</v>
      </c>
      <c r="AR59" s="28">
        <v>1</v>
      </c>
      <c r="AS59" s="28">
        <v>1</v>
      </c>
      <c r="AT59" s="28">
        <v>1</v>
      </c>
      <c r="AU59" s="28"/>
      <c r="AV59" s="87">
        <f t="shared" si="11"/>
        <v>35</v>
      </c>
      <c r="AW59" s="88"/>
      <c r="AX59" s="27"/>
      <c r="AY59" s="61"/>
      <c r="AZ59" s="61"/>
      <c r="BA59" s="61"/>
      <c r="BB59" s="61"/>
      <c r="BC59" s="61"/>
      <c r="BD59" s="28"/>
      <c r="BE59" s="28"/>
      <c r="BF59" s="28"/>
      <c r="BG59" s="30"/>
      <c r="BH59" s="29"/>
      <c r="BI59" s="29"/>
      <c r="BJ59" s="29"/>
      <c r="BK59" s="29"/>
      <c r="BL59" s="186">
        <f t="shared" si="12"/>
        <v>31</v>
      </c>
      <c r="BM59" s="187"/>
      <c r="BN59" s="87">
        <f t="shared" si="13"/>
        <v>0</v>
      </c>
      <c r="BO59" s="88"/>
    </row>
    <row r="60" spans="1:67" ht="9" customHeight="1">
      <c r="A60" s="122">
        <v>2</v>
      </c>
      <c r="B60" s="122"/>
      <c r="C60" s="113" t="s">
        <v>103</v>
      </c>
      <c r="D60" s="113"/>
      <c r="E60" s="113"/>
      <c r="F60" s="113"/>
      <c r="G60" s="113"/>
      <c r="H60" s="113"/>
      <c r="I60" s="106"/>
      <c r="J60" s="106"/>
      <c r="K60" s="106"/>
      <c r="L60" s="106"/>
      <c r="M60" s="106"/>
      <c r="N60" s="107"/>
      <c r="O60" s="107"/>
      <c r="P60" s="95"/>
      <c r="Q60" s="95"/>
      <c r="R60" s="91">
        <f>SUM(R61:S69)</f>
        <v>752</v>
      </c>
      <c r="S60" s="91"/>
      <c r="T60" s="91">
        <f>SUM(T61:U69)</f>
        <v>689</v>
      </c>
      <c r="U60" s="91"/>
      <c r="V60" s="91">
        <f>SUM(V61:W69)</f>
        <v>63</v>
      </c>
      <c r="W60" s="91"/>
      <c r="X60" s="60">
        <f aca="true" t="shared" si="14" ref="X60:AF60">SUM(X61:X69)</f>
        <v>7</v>
      </c>
      <c r="Y60" s="60">
        <f t="shared" si="14"/>
        <v>8</v>
      </c>
      <c r="Z60" s="60">
        <f>SUM(Z61:Z69)</f>
        <v>6</v>
      </c>
      <c r="AA60" s="60">
        <f t="shared" si="14"/>
        <v>7</v>
      </c>
      <c r="AB60" s="60">
        <f t="shared" si="14"/>
        <v>8</v>
      </c>
      <c r="AC60" s="60">
        <f t="shared" si="14"/>
        <v>8</v>
      </c>
      <c r="AD60" s="60">
        <f t="shared" si="14"/>
        <v>7</v>
      </c>
      <c r="AE60" s="60">
        <f t="shared" si="14"/>
        <v>6</v>
      </c>
      <c r="AF60" s="60">
        <f t="shared" si="14"/>
        <v>5</v>
      </c>
      <c r="AG60" s="91">
        <f>SUM(AG61:AH69)</f>
        <v>287</v>
      </c>
      <c r="AH60" s="88"/>
      <c r="AI60" s="60">
        <f>SUM(AI61:AI69)</f>
        <v>8</v>
      </c>
      <c r="AJ60" s="60">
        <f aca="true" t="shared" si="15" ref="AJ60:AU60">SUM(AJ61:AJ69)</f>
        <v>0</v>
      </c>
      <c r="AK60" s="60">
        <f t="shared" si="15"/>
        <v>0</v>
      </c>
      <c r="AL60" s="60">
        <f t="shared" si="15"/>
        <v>0</v>
      </c>
      <c r="AM60" s="60">
        <f t="shared" si="15"/>
        <v>0</v>
      </c>
      <c r="AN60" s="91">
        <f>SUM(AN61:AO69)</f>
        <v>319</v>
      </c>
      <c r="AO60" s="88"/>
      <c r="AP60" s="60">
        <f t="shared" si="15"/>
        <v>9</v>
      </c>
      <c r="AQ60" s="60">
        <f t="shared" si="15"/>
        <v>10</v>
      </c>
      <c r="AR60" s="60">
        <f>SUM(AR61:AR69)</f>
        <v>11</v>
      </c>
      <c r="AS60" s="60">
        <f>SUM(AS61:AS69)</f>
        <v>11</v>
      </c>
      <c r="AT60" s="60">
        <f t="shared" si="15"/>
        <v>7</v>
      </c>
      <c r="AU60" s="60">
        <f t="shared" si="15"/>
        <v>11</v>
      </c>
      <c r="AV60" s="91">
        <f>SUM(AV61:AW69)</f>
        <v>250</v>
      </c>
      <c r="AW60" s="88"/>
      <c r="AX60" s="60">
        <f>SUM(AX61:AX69)</f>
        <v>9</v>
      </c>
      <c r="AY60" s="60">
        <f aca="true" t="shared" si="16" ref="AY60:BK60">SUM(AY61:AY69)</f>
        <v>10</v>
      </c>
      <c r="AZ60" s="60">
        <f t="shared" si="16"/>
        <v>10</v>
      </c>
      <c r="BA60" s="60">
        <f t="shared" si="16"/>
        <v>11</v>
      </c>
      <c r="BB60" s="60">
        <f t="shared" si="16"/>
        <v>10</v>
      </c>
      <c r="BC60" s="60">
        <f t="shared" si="16"/>
        <v>9</v>
      </c>
      <c r="BD60" s="60">
        <f>SUM(BD61:BD69)</f>
        <v>9</v>
      </c>
      <c r="BE60" s="60">
        <f>SUM(BE61:BE69)</f>
        <v>9</v>
      </c>
      <c r="BF60" s="60">
        <f t="shared" si="16"/>
        <v>7</v>
      </c>
      <c r="BG60" s="60">
        <f t="shared" si="16"/>
        <v>0</v>
      </c>
      <c r="BH60" s="60">
        <f t="shared" si="16"/>
        <v>0</v>
      </c>
      <c r="BI60" s="60">
        <f t="shared" si="16"/>
        <v>0</v>
      </c>
      <c r="BJ60" s="60">
        <f t="shared" si="16"/>
        <v>0</v>
      </c>
      <c r="BK60" s="60">
        <f t="shared" si="16"/>
        <v>0</v>
      </c>
      <c r="BL60" s="91">
        <f>SUM(BL61:BM69)</f>
        <v>433</v>
      </c>
      <c r="BM60" s="88"/>
      <c r="BN60" s="91">
        <f>SUM(BN61:BO69)</f>
        <v>215</v>
      </c>
      <c r="BO60" s="88"/>
    </row>
    <row r="61" spans="1:67" ht="9" customHeight="1">
      <c r="A61" s="121">
        <v>21</v>
      </c>
      <c r="B61" s="121"/>
      <c r="C61" s="105" t="s">
        <v>62</v>
      </c>
      <c r="D61" s="105"/>
      <c r="E61" s="105"/>
      <c r="F61" s="105"/>
      <c r="G61" s="105"/>
      <c r="H61" s="105"/>
      <c r="I61" s="106"/>
      <c r="J61" s="106"/>
      <c r="K61" s="106"/>
      <c r="L61" s="106"/>
      <c r="M61" s="106"/>
      <c r="N61" s="107"/>
      <c r="O61" s="107"/>
      <c r="P61" s="175" t="s">
        <v>109</v>
      </c>
      <c r="Q61" s="175"/>
      <c r="R61" s="167">
        <f aca="true" t="shared" si="17" ref="R61:R71">SUM(T61:W61)</f>
        <v>210</v>
      </c>
      <c r="S61" s="168"/>
      <c r="T61" s="177">
        <f aca="true" t="shared" si="18" ref="T61:T71">SUM(AG61,AV61,BN61,-V61)</f>
        <v>210</v>
      </c>
      <c r="U61" s="168"/>
      <c r="V61" s="112"/>
      <c r="W61" s="89"/>
      <c r="X61" s="27">
        <v>2</v>
      </c>
      <c r="Y61" s="27">
        <v>2</v>
      </c>
      <c r="Z61" s="27">
        <v>1</v>
      </c>
      <c r="AA61" s="28">
        <v>2</v>
      </c>
      <c r="AB61" s="28">
        <v>2</v>
      </c>
      <c r="AC61" s="28">
        <v>2</v>
      </c>
      <c r="AD61" s="28">
        <v>2</v>
      </c>
      <c r="AE61" s="28">
        <v>2</v>
      </c>
      <c r="AF61" s="28">
        <v>3</v>
      </c>
      <c r="AG61" s="87">
        <f>SUM(X61*X$47,Y61*Y$47,Z61*Z$47,AA61*AA$47,AB61*AB$47,AC61*AC$47,AD61*AD$47,AE61*AE$47,AF61*AF$47)</f>
        <v>80</v>
      </c>
      <c r="AH61" s="88"/>
      <c r="AI61" s="27">
        <v>3</v>
      </c>
      <c r="AJ61" s="29"/>
      <c r="AK61" s="29"/>
      <c r="AL61" s="29"/>
      <c r="AM61" s="29"/>
      <c r="AN61" s="186">
        <f>SUM(X61*X$47,Y61*Y$47,Z61*Z$47,AA61*AA$47,AB61*AB$47,AC61*AC$47,AD61*AD$47,AE61*AE$47,AF61*AF$47,AI61*AI$47,AJ61*AJ$47,AK61*AK$47,AL61*AL$47,AM61*AM$47)</f>
        <v>92</v>
      </c>
      <c r="AO61" s="187"/>
      <c r="AP61" s="28">
        <v>2</v>
      </c>
      <c r="AQ61" s="28">
        <v>2</v>
      </c>
      <c r="AR61" s="28">
        <v>2</v>
      </c>
      <c r="AS61" s="28">
        <v>2</v>
      </c>
      <c r="AT61" s="28">
        <v>2</v>
      </c>
      <c r="AU61" s="28">
        <v>3</v>
      </c>
      <c r="AV61" s="87">
        <f>SUM(AI61*AI$47,AJ61*AJ$47,AK61*AK$47,AL61*AL$47,AM61*AM$47,AP61*AP$47,AQ61*AQ$47,AR61*AR$47,AS61*AS$47,AT61*AT$47,AU61*AU$47)</f>
        <v>59</v>
      </c>
      <c r="AW61" s="88"/>
      <c r="AX61" s="27">
        <v>3</v>
      </c>
      <c r="AY61" s="61">
        <v>3</v>
      </c>
      <c r="AZ61" s="61">
        <v>3</v>
      </c>
      <c r="BA61" s="61">
        <v>3</v>
      </c>
      <c r="BB61" s="61">
        <v>3</v>
      </c>
      <c r="BC61" s="61">
        <v>3</v>
      </c>
      <c r="BD61" s="28">
        <v>3</v>
      </c>
      <c r="BE61" s="28">
        <v>4</v>
      </c>
      <c r="BF61" s="28">
        <v>4</v>
      </c>
      <c r="BG61" s="30"/>
      <c r="BH61" s="29"/>
      <c r="BI61" s="29"/>
      <c r="BJ61" s="29"/>
      <c r="BK61" s="29"/>
      <c r="BL61" s="186">
        <f>SUM(AP61*AP$47,AQ61*AQ$47,AR61*AR$47,AS61*AS$47,AT61*AT$47,AU61*AU$47,AX61*AX$47,AY61*AY$47,AZ61*AZ$47,BA61*BA$47,BB61*BB$47,BC61*BC$47,BD61*BD$47,BE61*BE$47,BF61*BF$47,BG61*BG$47,BH61*BH$47,BI61*BI$47,BJ61*BJ$47,BK61*BK$47)</f>
        <v>118</v>
      </c>
      <c r="BM61" s="187"/>
      <c r="BN61" s="87">
        <f>SUM(AX61*AX$47,AY61*AY$47,AZ61*AZ$47,BA61*BA$47,BB61*BB$47,BC61*BC$47,BD61*BD$47,BE61*BE$47,BF61*BF$47,BG61*BG$47,BH61*BH$47,BI61*BI$47,BJ61*BJ$47,BK61*BK$47)</f>
        <v>71</v>
      </c>
      <c r="BO61" s="88"/>
    </row>
    <row r="62" spans="1:67" ht="9" customHeight="1">
      <c r="A62" s="121">
        <v>22</v>
      </c>
      <c r="B62" s="121"/>
      <c r="C62" s="105" t="s">
        <v>94</v>
      </c>
      <c r="D62" s="105"/>
      <c r="E62" s="105"/>
      <c r="F62" s="105"/>
      <c r="G62" s="105"/>
      <c r="H62" s="105"/>
      <c r="I62" s="106"/>
      <c r="J62" s="106"/>
      <c r="K62" s="106"/>
      <c r="L62" s="106"/>
      <c r="M62" s="106"/>
      <c r="N62" s="107"/>
      <c r="O62" s="107"/>
      <c r="P62" s="175" t="s">
        <v>109</v>
      </c>
      <c r="Q62" s="175"/>
      <c r="R62" s="167">
        <f t="shared" si="17"/>
        <v>140</v>
      </c>
      <c r="S62" s="168"/>
      <c r="T62" s="177">
        <f t="shared" si="18"/>
        <v>118</v>
      </c>
      <c r="U62" s="168"/>
      <c r="V62" s="112">
        <v>22</v>
      </c>
      <c r="W62" s="89"/>
      <c r="X62" s="27">
        <v>1</v>
      </c>
      <c r="Y62" s="27">
        <v>1</v>
      </c>
      <c r="Z62" s="27">
        <v>1</v>
      </c>
      <c r="AA62" s="28">
        <v>1</v>
      </c>
      <c r="AB62" s="28">
        <v>1</v>
      </c>
      <c r="AC62" s="28">
        <v>1</v>
      </c>
      <c r="AD62" s="28">
        <v>1</v>
      </c>
      <c r="AE62" s="28">
        <v>1</v>
      </c>
      <c r="AF62" s="28">
        <v>1</v>
      </c>
      <c r="AG62" s="87">
        <f aca="true" t="shared" si="19" ref="AG62:AG69">SUM(X62*X$47,Y62*Y$47,Z62*Z$47,AA62*AA$47,AB62*AB$47,AC62*AC$47,AD62*AD$47,AE62*AE$47,AF62*AF$47)</f>
        <v>40</v>
      </c>
      <c r="AH62" s="88"/>
      <c r="AI62" s="27">
        <v>2</v>
      </c>
      <c r="AJ62" s="29"/>
      <c r="AK62" s="29"/>
      <c r="AL62" s="29"/>
      <c r="AM62" s="29"/>
      <c r="AN62" s="186">
        <f aca="true" t="shared" si="20" ref="AN62:AN69">SUM(X62*X$47,Y62*Y$47,Z62*Z$47,AA62*AA$47,AB62*AB$47,AC62*AC$47,AD62*AD$47,AE62*AE$47,AF62*AF$47,AI62*AI$47,AJ62*AJ$47,AK62*AK$47,AL62*AL$47,AM62*AM$47)</f>
        <v>48</v>
      </c>
      <c r="AO62" s="187"/>
      <c r="AP62" s="28">
        <v>2</v>
      </c>
      <c r="AQ62" s="28">
        <v>2</v>
      </c>
      <c r="AR62" s="28">
        <v>2</v>
      </c>
      <c r="AS62" s="28">
        <v>2</v>
      </c>
      <c r="AT62" s="28">
        <v>2</v>
      </c>
      <c r="AU62" s="28">
        <v>3</v>
      </c>
      <c r="AV62" s="87">
        <f aca="true" t="shared" si="21" ref="AV62:AV69">SUM(AI62*AI$47,AJ62*AJ$47,AK62*AK$47,AL62*AL$47,AM62*AM$47,AP62*AP$47,AQ62*AQ$47,AR62*AR$47,AS62*AS$47,AT62*AT$47,AU62*AU$47)</f>
        <v>55</v>
      </c>
      <c r="AW62" s="88"/>
      <c r="AX62" s="27">
        <v>2</v>
      </c>
      <c r="AY62" s="61">
        <v>2</v>
      </c>
      <c r="AZ62" s="61">
        <v>2</v>
      </c>
      <c r="BA62" s="61">
        <v>2</v>
      </c>
      <c r="BB62" s="61">
        <v>2</v>
      </c>
      <c r="BC62" s="61">
        <v>2</v>
      </c>
      <c r="BD62" s="28">
        <v>2</v>
      </c>
      <c r="BE62" s="28">
        <v>2</v>
      </c>
      <c r="BF62" s="28">
        <v>1</v>
      </c>
      <c r="BG62" s="30"/>
      <c r="BH62" s="29"/>
      <c r="BI62" s="29"/>
      <c r="BJ62" s="29"/>
      <c r="BK62" s="29"/>
      <c r="BL62" s="186">
        <f aca="true" t="shared" si="22" ref="BL62:BL69">SUM(AP62*AP$47,AQ62*AQ$47,AR62*AR$47,AS62*AS$47,AT62*AT$47,AU62*AU$47,AX62*AX$47,AY62*AY$47,AZ62*AZ$47,BA62*BA$47,BB62*BB$47,BC62*BC$47,BD62*BD$47,BE62*BE$47,BF62*BF$47,BG62*BG$47,BH62*BH$47,BI62*BI$47,BJ62*BJ$47,BK62*BK$47)</f>
        <v>92</v>
      </c>
      <c r="BM62" s="187"/>
      <c r="BN62" s="87">
        <f aca="true" t="shared" si="23" ref="BN62:BN69">SUM(AX62*AX$47,AY62*AY$47,AZ62*AZ$47,BA62*BA$47,BB62*BB$47,BC62*BC$47,BD62*BD$47,BE62*BE$47,BF62*BF$47,BG62*BG$47,BH62*BH$47,BI62*BI$47,BJ62*BJ$47,BK62*BK$47)</f>
        <v>45</v>
      </c>
      <c r="BO62" s="88"/>
    </row>
    <row r="63" spans="1:67" ht="9" customHeight="1">
      <c r="A63" s="121">
        <v>23</v>
      </c>
      <c r="B63" s="121"/>
      <c r="C63" s="105" t="s">
        <v>95</v>
      </c>
      <c r="D63" s="105"/>
      <c r="E63" s="105"/>
      <c r="F63" s="105"/>
      <c r="G63" s="105"/>
      <c r="H63" s="105"/>
      <c r="I63" s="106"/>
      <c r="J63" s="106"/>
      <c r="K63" s="106"/>
      <c r="L63" s="106"/>
      <c r="M63" s="106"/>
      <c r="N63" s="107"/>
      <c r="O63" s="107"/>
      <c r="P63" s="175"/>
      <c r="Q63" s="175"/>
      <c r="R63" s="167">
        <f t="shared" si="17"/>
        <v>17</v>
      </c>
      <c r="S63" s="168"/>
      <c r="T63" s="177">
        <f t="shared" si="18"/>
        <v>16</v>
      </c>
      <c r="U63" s="168"/>
      <c r="V63" s="112">
        <v>1</v>
      </c>
      <c r="W63" s="89"/>
      <c r="X63" s="27"/>
      <c r="Y63" s="27"/>
      <c r="Z63" s="27"/>
      <c r="AA63" s="28"/>
      <c r="AB63" s="28"/>
      <c r="AC63" s="28"/>
      <c r="AD63" s="28"/>
      <c r="AE63" s="28"/>
      <c r="AF63" s="28"/>
      <c r="AG63" s="87">
        <f t="shared" si="19"/>
        <v>0</v>
      </c>
      <c r="AH63" s="88"/>
      <c r="AI63" s="27"/>
      <c r="AJ63" s="29"/>
      <c r="AK63" s="29"/>
      <c r="AL63" s="29"/>
      <c r="AM63" s="29"/>
      <c r="AN63" s="186">
        <f t="shared" si="20"/>
        <v>0</v>
      </c>
      <c r="AO63" s="187"/>
      <c r="AP63" s="28"/>
      <c r="AQ63" s="28"/>
      <c r="AR63" s="28"/>
      <c r="AS63" s="28"/>
      <c r="AT63" s="28"/>
      <c r="AU63" s="28"/>
      <c r="AV63" s="87">
        <f t="shared" si="21"/>
        <v>0</v>
      </c>
      <c r="AW63" s="88"/>
      <c r="AX63" s="27"/>
      <c r="AY63" s="61">
        <v>1</v>
      </c>
      <c r="AZ63" s="61">
        <v>1</v>
      </c>
      <c r="BA63" s="61">
        <v>1</v>
      </c>
      <c r="BB63" s="61">
        <v>1</v>
      </c>
      <c r="BC63" s="61">
        <v>1</v>
      </c>
      <c r="BD63" s="28">
        <v>1</v>
      </c>
      <c r="BE63" s="28">
        <v>1</v>
      </c>
      <c r="BF63" s="28">
        <v>1</v>
      </c>
      <c r="BG63" s="30"/>
      <c r="BH63" s="29"/>
      <c r="BI63" s="29"/>
      <c r="BJ63" s="29"/>
      <c r="BK63" s="29"/>
      <c r="BL63" s="186">
        <f t="shared" si="22"/>
        <v>17</v>
      </c>
      <c r="BM63" s="187"/>
      <c r="BN63" s="87">
        <f t="shared" si="23"/>
        <v>17</v>
      </c>
      <c r="BO63" s="88"/>
    </row>
    <row r="64" spans="1:67" ht="9" customHeight="1">
      <c r="A64" s="121">
        <v>24</v>
      </c>
      <c r="B64" s="121"/>
      <c r="C64" s="105" t="s">
        <v>96</v>
      </c>
      <c r="D64" s="105"/>
      <c r="E64" s="105"/>
      <c r="F64" s="105"/>
      <c r="G64" s="105"/>
      <c r="H64" s="105"/>
      <c r="I64" s="106"/>
      <c r="J64" s="106"/>
      <c r="K64" s="106"/>
      <c r="L64" s="106"/>
      <c r="M64" s="106"/>
      <c r="N64" s="107"/>
      <c r="O64" s="107"/>
      <c r="P64" s="175"/>
      <c r="Q64" s="175"/>
      <c r="R64" s="167">
        <f t="shared" si="17"/>
        <v>70</v>
      </c>
      <c r="S64" s="168"/>
      <c r="T64" s="177">
        <f t="shared" si="18"/>
        <v>67</v>
      </c>
      <c r="U64" s="168"/>
      <c r="V64" s="112">
        <v>3</v>
      </c>
      <c r="W64" s="89"/>
      <c r="X64" s="27">
        <v>1</v>
      </c>
      <c r="Y64" s="27">
        <v>1</v>
      </c>
      <c r="Z64" s="27">
        <v>1</v>
      </c>
      <c r="AA64" s="28">
        <v>1</v>
      </c>
      <c r="AB64" s="28">
        <v>1</v>
      </c>
      <c r="AC64" s="28">
        <v>1</v>
      </c>
      <c r="AD64" s="28">
        <v>1</v>
      </c>
      <c r="AE64" s="28">
        <v>1</v>
      </c>
      <c r="AF64" s="28"/>
      <c r="AG64" s="87">
        <f t="shared" si="19"/>
        <v>39</v>
      </c>
      <c r="AH64" s="88"/>
      <c r="AI64" s="27">
        <v>1</v>
      </c>
      <c r="AJ64" s="29"/>
      <c r="AK64" s="29"/>
      <c r="AL64" s="29"/>
      <c r="AM64" s="29"/>
      <c r="AN64" s="186">
        <f t="shared" si="20"/>
        <v>43</v>
      </c>
      <c r="AO64" s="187"/>
      <c r="AP64" s="28">
        <v>1</v>
      </c>
      <c r="AQ64" s="28">
        <v>2</v>
      </c>
      <c r="AR64" s="28">
        <v>1</v>
      </c>
      <c r="AS64" s="28">
        <v>1</v>
      </c>
      <c r="AT64" s="28">
        <v>1</v>
      </c>
      <c r="AU64" s="28"/>
      <c r="AV64" s="87">
        <f t="shared" si="21"/>
        <v>31</v>
      </c>
      <c r="AW64" s="88"/>
      <c r="AX64" s="27"/>
      <c r="AY64" s="61"/>
      <c r="AZ64" s="61"/>
      <c r="BA64" s="61"/>
      <c r="BB64" s="61"/>
      <c r="BC64" s="61"/>
      <c r="BD64" s="28"/>
      <c r="BE64" s="28"/>
      <c r="BF64" s="28"/>
      <c r="BG64" s="30"/>
      <c r="BH64" s="29"/>
      <c r="BI64" s="29"/>
      <c r="BJ64" s="29"/>
      <c r="BK64" s="29"/>
      <c r="BL64" s="186">
        <f t="shared" si="22"/>
        <v>27</v>
      </c>
      <c r="BM64" s="187"/>
      <c r="BN64" s="87">
        <f t="shared" si="23"/>
        <v>0</v>
      </c>
      <c r="BO64" s="88"/>
    </row>
    <row r="65" spans="1:67" ht="9" customHeight="1">
      <c r="A65" s="121">
        <v>25</v>
      </c>
      <c r="B65" s="121"/>
      <c r="C65" s="105" t="s">
        <v>97</v>
      </c>
      <c r="D65" s="105"/>
      <c r="E65" s="105"/>
      <c r="F65" s="105"/>
      <c r="G65" s="105"/>
      <c r="H65" s="105"/>
      <c r="I65" s="106"/>
      <c r="J65" s="106"/>
      <c r="K65" s="106"/>
      <c r="L65" s="106"/>
      <c r="M65" s="106"/>
      <c r="N65" s="107"/>
      <c r="O65" s="107"/>
      <c r="P65" s="175"/>
      <c r="Q65" s="175"/>
      <c r="R65" s="167">
        <f t="shared" si="17"/>
        <v>70</v>
      </c>
      <c r="S65" s="168"/>
      <c r="T65" s="177">
        <f t="shared" si="18"/>
        <v>45</v>
      </c>
      <c r="U65" s="168"/>
      <c r="V65" s="112">
        <v>25</v>
      </c>
      <c r="W65" s="89"/>
      <c r="X65" s="27">
        <v>1</v>
      </c>
      <c r="Y65" s="27">
        <v>1</v>
      </c>
      <c r="Z65" s="27">
        <v>1</v>
      </c>
      <c r="AA65" s="28">
        <v>1</v>
      </c>
      <c r="AB65" s="28">
        <v>1</v>
      </c>
      <c r="AC65" s="28">
        <v>2</v>
      </c>
      <c r="AD65" s="28"/>
      <c r="AE65" s="28"/>
      <c r="AF65" s="28"/>
      <c r="AG65" s="87">
        <f t="shared" si="19"/>
        <v>35</v>
      </c>
      <c r="AH65" s="88"/>
      <c r="AI65" s="27">
        <v>1</v>
      </c>
      <c r="AJ65" s="29"/>
      <c r="AK65" s="29"/>
      <c r="AL65" s="29"/>
      <c r="AM65" s="29"/>
      <c r="AN65" s="186">
        <f t="shared" si="20"/>
        <v>39</v>
      </c>
      <c r="AO65" s="187"/>
      <c r="AP65" s="28">
        <v>2</v>
      </c>
      <c r="AQ65" s="28">
        <v>1</v>
      </c>
      <c r="AR65" s="28">
        <v>2</v>
      </c>
      <c r="AS65" s="28"/>
      <c r="AT65" s="28"/>
      <c r="AU65" s="28"/>
      <c r="AV65" s="87">
        <f t="shared" si="21"/>
        <v>35</v>
      </c>
      <c r="AW65" s="88"/>
      <c r="AX65" s="27"/>
      <c r="AY65" s="61"/>
      <c r="AZ65" s="61"/>
      <c r="BA65" s="61"/>
      <c r="BB65" s="61"/>
      <c r="BC65" s="61"/>
      <c r="BD65" s="28"/>
      <c r="BE65" s="28"/>
      <c r="BF65" s="28"/>
      <c r="BG65" s="30"/>
      <c r="BH65" s="29"/>
      <c r="BI65" s="29"/>
      <c r="BJ65" s="29"/>
      <c r="BK65" s="29"/>
      <c r="BL65" s="186">
        <f t="shared" si="22"/>
        <v>31</v>
      </c>
      <c r="BM65" s="187"/>
      <c r="BN65" s="87">
        <f t="shared" si="23"/>
        <v>0</v>
      </c>
      <c r="BO65" s="88"/>
    </row>
    <row r="66" spans="1:67" ht="9" customHeight="1">
      <c r="A66" s="121">
        <v>26</v>
      </c>
      <c r="B66" s="121"/>
      <c r="C66" s="105" t="s">
        <v>63</v>
      </c>
      <c r="D66" s="105"/>
      <c r="E66" s="105"/>
      <c r="F66" s="105"/>
      <c r="G66" s="105"/>
      <c r="H66" s="105"/>
      <c r="I66" s="106"/>
      <c r="J66" s="106"/>
      <c r="K66" s="106"/>
      <c r="L66" s="106"/>
      <c r="M66" s="106"/>
      <c r="N66" s="107"/>
      <c r="O66" s="107"/>
      <c r="P66" s="175"/>
      <c r="Q66" s="175"/>
      <c r="R66" s="167">
        <f t="shared" si="17"/>
        <v>105</v>
      </c>
      <c r="S66" s="168"/>
      <c r="T66" s="177">
        <f t="shared" si="18"/>
        <v>97</v>
      </c>
      <c r="U66" s="168"/>
      <c r="V66" s="112">
        <v>8</v>
      </c>
      <c r="W66" s="89"/>
      <c r="X66" s="27">
        <v>1</v>
      </c>
      <c r="Y66" s="27">
        <v>1</v>
      </c>
      <c r="Z66" s="27">
        <v>1</v>
      </c>
      <c r="AA66" s="28">
        <v>1</v>
      </c>
      <c r="AB66" s="28">
        <v>1</v>
      </c>
      <c r="AC66" s="28">
        <v>1</v>
      </c>
      <c r="AD66" s="28">
        <v>1</v>
      </c>
      <c r="AE66" s="28">
        <v>1</v>
      </c>
      <c r="AF66" s="28">
        <v>1</v>
      </c>
      <c r="AG66" s="87">
        <f t="shared" si="19"/>
        <v>40</v>
      </c>
      <c r="AH66" s="88"/>
      <c r="AI66" s="27">
        <v>1</v>
      </c>
      <c r="AJ66" s="29"/>
      <c r="AK66" s="29"/>
      <c r="AL66" s="29"/>
      <c r="AM66" s="29"/>
      <c r="AN66" s="186">
        <f t="shared" si="20"/>
        <v>44</v>
      </c>
      <c r="AO66" s="187"/>
      <c r="AP66" s="28">
        <v>1</v>
      </c>
      <c r="AQ66" s="28">
        <v>1</v>
      </c>
      <c r="AR66" s="28">
        <v>2</v>
      </c>
      <c r="AS66" s="28">
        <v>3</v>
      </c>
      <c r="AT66" s="28">
        <v>1</v>
      </c>
      <c r="AU66" s="28">
        <v>3</v>
      </c>
      <c r="AV66" s="87">
        <f t="shared" si="21"/>
        <v>35</v>
      </c>
      <c r="AW66" s="88"/>
      <c r="AX66" s="27">
        <v>1</v>
      </c>
      <c r="AY66" s="61">
        <v>1</v>
      </c>
      <c r="AZ66" s="61">
        <v>1</v>
      </c>
      <c r="BA66" s="61">
        <v>2</v>
      </c>
      <c r="BB66" s="61">
        <v>2</v>
      </c>
      <c r="BC66" s="61">
        <v>1</v>
      </c>
      <c r="BD66" s="28">
        <v>2</v>
      </c>
      <c r="BE66" s="28">
        <v>2</v>
      </c>
      <c r="BF66" s="28">
        <v>1</v>
      </c>
      <c r="BG66" s="30"/>
      <c r="BH66" s="29"/>
      <c r="BI66" s="29"/>
      <c r="BJ66" s="29"/>
      <c r="BK66" s="29"/>
      <c r="BL66" s="186">
        <f t="shared" si="22"/>
        <v>61</v>
      </c>
      <c r="BM66" s="187"/>
      <c r="BN66" s="87">
        <f t="shared" si="23"/>
        <v>30</v>
      </c>
      <c r="BO66" s="88"/>
    </row>
    <row r="67" spans="1:67" ht="9" customHeight="1">
      <c r="A67" s="121">
        <v>27</v>
      </c>
      <c r="B67" s="121"/>
      <c r="C67" s="105" t="s">
        <v>98</v>
      </c>
      <c r="D67" s="105"/>
      <c r="E67" s="105"/>
      <c r="F67" s="105"/>
      <c r="G67" s="105"/>
      <c r="H67" s="105"/>
      <c r="I67" s="106"/>
      <c r="J67" s="106"/>
      <c r="K67" s="106"/>
      <c r="L67" s="106"/>
      <c r="M67" s="106"/>
      <c r="N67" s="107"/>
      <c r="O67" s="107"/>
      <c r="P67" s="175"/>
      <c r="Q67" s="175"/>
      <c r="R67" s="167">
        <f t="shared" si="17"/>
        <v>53</v>
      </c>
      <c r="S67" s="168"/>
      <c r="T67" s="177">
        <f t="shared" si="18"/>
        <v>49</v>
      </c>
      <c r="U67" s="168"/>
      <c r="V67" s="112">
        <v>4</v>
      </c>
      <c r="W67" s="89"/>
      <c r="X67" s="27">
        <v>1</v>
      </c>
      <c r="Y67" s="27">
        <v>2</v>
      </c>
      <c r="Z67" s="27">
        <v>1</v>
      </c>
      <c r="AA67" s="28">
        <v>1</v>
      </c>
      <c r="AB67" s="28">
        <v>2</v>
      </c>
      <c r="AC67" s="28">
        <v>1</v>
      </c>
      <c r="AD67" s="28">
        <v>2</v>
      </c>
      <c r="AE67" s="28">
        <v>1</v>
      </c>
      <c r="AF67" s="28"/>
      <c r="AG67" s="87">
        <f t="shared" si="19"/>
        <v>53</v>
      </c>
      <c r="AH67" s="88"/>
      <c r="AI67" s="27"/>
      <c r="AJ67" s="29"/>
      <c r="AK67" s="29"/>
      <c r="AL67" s="29"/>
      <c r="AM67" s="29"/>
      <c r="AN67" s="186">
        <f t="shared" si="20"/>
        <v>53</v>
      </c>
      <c r="AO67" s="187"/>
      <c r="AP67" s="28"/>
      <c r="AQ67" s="28"/>
      <c r="AR67" s="28"/>
      <c r="AS67" s="28"/>
      <c r="AT67" s="28"/>
      <c r="AU67" s="28"/>
      <c r="AV67" s="87">
        <f t="shared" si="21"/>
        <v>0</v>
      </c>
      <c r="AW67" s="88"/>
      <c r="AX67" s="27"/>
      <c r="AY67" s="61"/>
      <c r="AZ67" s="61"/>
      <c r="BA67" s="61"/>
      <c r="BB67" s="61"/>
      <c r="BC67" s="61"/>
      <c r="BD67" s="28"/>
      <c r="BE67" s="28"/>
      <c r="BF67" s="28"/>
      <c r="BG67" s="30"/>
      <c r="BH67" s="29"/>
      <c r="BI67" s="29"/>
      <c r="BJ67" s="29"/>
      <c r="BK67" s="29"/>
      <c r="BL67" s="186">
        <f t="shared" si="22"/>
        <v>0</v>
      </c>
      <c r="BM67" s="187"/>
      <c r="BN67" s="87">
        <f t="shared" si="23"/>
        <v>0</v>
      </c>
      <c r="BO67" s="88"/>
    </row>
    <row r="68" spans="1:67" ht="9" customHeight="1">
      <c r="A68" s="121">
        <v>28</v>
      </c>
      <c r="B68" s="121"/>
      <c r="C68" s="105" t="s">
        <v>64</v>
      </c>
      <c r="D68" s="105"/>
      <c r="E68" s="105"/>
      <c r="F68" s="105"/>
      <c r="G68" s="105"/>
      <c r="H68" s="105"/>
      <c r="I68" s="106"/>
      <c r="J68" s="106"/>
      <c r="K68" s="106"/>
      <c r="L68" s="106"/>
      <c r="M68" s="106"/>
      <c r="N68" s="107"/>
      <c r="O68" s="107"/>
      <c r="P68" s="175"/>
      <c r="Q68" s="175"/>
      <c r="R68" s="167">
        <f t="shared" si="17"/>
        <v>17</v>
      </c>
      <c r="S68" s="168"/>
      <c r="T68" s="177">
        <f t="shared" si="18"/>
        <v>17</v>
      </c>
      <c r="U68" s="168"/>
      <c r="V68" s="112"/>
      <c r="W68" s="89"/>
      <c r="X68" s="27"/>
      <c r="Y68" s="27"/>
      <c r="Z68" s="27"/>
      <c r="AA68" s="28"/>
      <c r="AB68" s="28"/>
      <c r="AC68" s="28"/>
      <c r="AD68" s="28"/>
      <c r="AE68" s="28"/>
      <c r="AF68" s="28"/>
      <c r="AG68" s="87">
        <f t="shared" si="19"/>
        <v>0</v>
      </c>
      <c r="AH68" s="88"/>
      <c r="AI68" s="27"/>
      <c r="AJ68" s="29"/>
      <c r="AK68" s="29"/>
      <c r="AL68" s="29"/>
      <c r="AM68" s="29"/>
      <c r="AN68" s="186">
        <f t="shared" si="20"/>
        <v>0</v>
      </c>
      <c r="AO68" s="187"/>
      <c r="AP68" s="28"/>
      <c r="AQ68" s="28"/>
      <c r="AR68" s="28"/>
      <c r="AS68" s="28"/>
      <c r="AT68" s="28"/>
      <c r="AU68" s="28"/>
      <c r="AV68" s="87">
        <f t="shared" si="21"/>
        <v>0</v>
      </c>
      <c r="AW68" s="88"/>
      <c r="AX68" s="27">
        <v>1</v>
      </c>
      <c r="AY68" s="61">
        <v>1</v>
      </c>
      <c r="AZ68" s="61">
        <v>1</v>
      </c>
      <c r="BA68" s="61">
        <v>1</v>
      </c>
      <c r="BB68" s="61">
        <v>1</v>
      </c>
      <c r="BC68" s="61">
        <v>1</v>
      </c>
      <c r="BD68" s="28"/>
      <c r="BE68" s="28"/>
      <c r="BF68" s="28"/>
      <c r="BG68" s="30"/>
      <c r="BH68" s="29"/>
      <c r="BI68" s="29"/>
      <c r="BJ68" s="29"/>
      <c r="BK68" s="29"/>
      <c r="BL68" s="186">
        <f t="shared" si="22"/>
        <v>17</v>
      </c>
      <c r="BM68" s="187"/>
      <c r="BN68" s="87">
        <f t="shared" si="23"/>
        <v>17</v>
      </c>
      <c r="BO68" s="88"/>
    </row>
    <row r="69" spans="1:67" ht="9" customHeight="1">
      <c r="A69" s="121">
        <v>29</v>
      </c>
      <c r="B69" s="121"/>
      <c r="C69" s="105" t="s">
        <v>65</v>
      </c>
      <c r="D69" s="105"/>
      <c r="E69" s="105"/>
      <c r="F69" s="105"/>
      <c r="G69" s="105"/>
      <c r="H69" s="105"/>
      <c r="I69" s="106"/>
      <c r="J69" s="106"/>
      <c r="K69" s="106"/>
      <c r="L69" s="106"/>
      <c r="M69" s="106"/>
      <c r="N69" s="107"/>
      <c r="O69" s="107"/>
      <c r="P69" s="175"/>
      <c r="Q69" s="175"/>
      <c r="R69" s="167">
        <f t="shared" si="17"/>
        <v>70</v>
      </c>
      <c r="S69" s="168"/>
      <c r="T69" s="177">
        <f t="shared" si="18"/>
        <v>70</v>
      </c>
      <c r="U69" s="168"/>
      <c r="V69" s="112"/>
      <c r="W69" s="89"/>
      <c r="X69" s="27"/>
      <c r="Y69" s="27"/>
      <c r="Z69" s="27"/>
      <c r="AA69" s="28"/>
      <c r="AB69" s="28"/>
      <c r="AC69" s="28"/>
      <c r="AD69" s="28"/>
      <c r="AE69" s="28"/>
      <c r="AF69" s="28"/>
      <c r="AG69" s="87">
        <f t="shared" si="19"/>
        <v>0</v>
      </c>
      <c r="AH69" s="88"/>
      <c r="AI69" s="27"/>
      <c r="AJ69" s="29"/>
      <c r="AK69" s="29"/>
      <c r="AL69" s="29"/>
      <c r="AM69" s="29"/>
      <c r="AN69" s="186">
        <f t="shared" si="20"/>
        <v>0</v>
      </c>
      <c r="AO69" s="187"/>
      <c r="AP69" s="28">
        <v>1</v>
      </c>
      <c r="AQ69" s="28">
        <v>2</v>
      </c>
      <c r="AR69" s="28">
        <v>2</v>
      </c>
      <c r="AS69" s="28">
        <v>3</v>
      </c>
      <c r="AT69" s="28">
        <v>1</v>
      </c>
      <c r="AU69" s="28">
        <v>2</v>
      </c>
      <c r="AV69" s="87">
        <f t="shared" si="21"/>
        <v>35</v>
      </c>
      <c r="AW69" s="88"/>
      <c r="AX69" s="27">
        <v>2</v>
      </c>
      <c r="AY69" s="61">
        <v>2</v>
      </c>
      <c r="AZ69" s="61">
        <v>2</v>
      </c>
      <c r="BA69" s="61">
        <v>2</v>
      </c>
      <c r="BB69" s="61">
        <v>1</v>
      </c>
      <c r="BC69" s="61">
        <v>1</v>
      </c>
      <c r="BD69" s="28">
        <v>1</v>
      </c>
      <c r="BE69" s="28"/>
      <c r="BF69" s="28"/>
      <c r="BG69" s="30"/>
      <c r="BH69" s="29"/>
      <c r="BI69" s="29"/>
      <c r="BJ69" s="29"/>
      <c r="BK69" s="29"/>
      <c r="BL69" s="186">
        <f t="shared" si="22"/>
        <v>70</v>
      </c>
      <c r="BM69" s="187"/>
      <c r="BN69" s="87">
        <f t="shared" si="23"/>
        <v>35</v>
      </c>
      <c r="BO69" s="88"/>
    </row>
    <row r="70" spans="1:67" ht="9" customHeight="1">
      <c r="A70" s="122">
        <v>3</v>
      </c>
      <c r="B70" s="122"/>
      <c r="C70" s="113" t="s">
        <v>104</v>
      </c>
      <c r="D70" s="113"/>
      <c r="E70" s="113"/>
      <c r="F70" s="113"/>
      <c r="G70" s="113"/>
      <c r="H70" s="113"/>
      <c r="I70" s="106"/>
      <c r="J70" s="106"/>
      <c r="K70" s="106"/>
      <c r="L70" s="106"/>
      <c r="M70" s="106"/>
      <c r="N70" s="107"/>
      <c r="O70" s="107"/>
      <c r="P70" s="95"/>
      <c r="Q70" s="95"/>
      <c r="R70" s="91">
        <f t="shared" si="17"/>
        <v>180</v>
      </c>
      <c r="S70" s="91"/>
      <c r="T70" s="91">
        <f t="shared" si="18"/>
        <v>180</v>
      </c>
      <c r="U70" s="91"/>
      <c r="V70" s="94"/>
      <c r="W70" s="94"/>
      <c r="X70" s="32">
        <v>2</v>
      </c>
      <c r="Y70" s="32">
        <v>2</v>
      </c>
      <c r="Z70" s="32">
        <v>2</v>
      </c>
      <c r="AA70" s="32">
        <v>2</v>
      </c>
      <c r="AB70" s="32">
        <v>2</v>
      </c>
      <c r="AC70" s="32">
        <v>2</v>
      </c>
      <c r="AD70" s="32">
        <v>2</v>
      </c>
      <c r="AE70" s="32">
        <v>2</v>
      </c>
      <c r="AF70" s="32">
        <v>2</v>
      </c>
      <c r="AG70" s="91">
        <f>SUM(X70*X$47,Y70*Y$47,Z70*Z$47,AA70*AA$47,AB70*AB$47,AC70*AC$47,AD70*AD$47,AE70*AE$47,AF70*AF$47)</f>
        <v>80</v>
      </c>
      <c r="AH70" s="91"/>
      <c r="AI70" s="31">
        <v>2</v>
      </c>
      <c r="AJ70" s="31"/>
      <c r="AK70" s="31"/>
      <c r="AL70" s="31"/>
      <c r="AM70" s="31"/>
      <c r="AN70" s="91">
        <f>SUM(X70*X$47,Y70*Y$47,Z70*Z$47,AA70*AA$47,AB70*AB$47,AC70*AC$47,AD70*AD$47,AE70*AE$47,AF70*AF$47,AI70*AI$47,AJ70*AJ$47,AK70*AK$47,AL70*AL$47,AM70*AM$47)</f>
        <v>88</v>
      </c>
      <c r="AO70" s="91"/>
      <c r="AP70" s="31">
        <v>2</v>
      </c>
      <c r="AQ70" s="31">
        <v>2</v>
      </c>
      <c r="AR70" s="31">
        <v>2</v>
      </c>
      <c r="AS70" s="31">
        <v>2</v>
      </c>
      <c r="AT70" s="31">
        <v>2</v>
      </c>
      <c r="AU70" s="31">
        <v>2</v>
      </c>
      <c r="AV70" s="91">
        <f>SUM(AI70*AI$47,AJ70*AJ$47,AK70*AK$47,AL70*AL$47,AM70*AM$47,AP70*AP$47,AQ70*AQ$47,AR70*AR$47,AS70*AS$47,AT70*AT$47,AU70*AU$47)</f>
        <v>54</v>
      </c>
      <c r="AW70" s="91"/>
      <c r="AX70" s="31">
        <v>2</v>
      </c>
      <c r="AY70" s="31">
        <v>2</v>
      </c>
      <c r="AZ70" s="31">
        <v>2</v>
      </c>
      <c r="BA70" s="31">
        <v>2</v>
      </c>
      <c r="BB70" s="31">
        <v>2</v>
      </c>
      <c r="BC70" s="31">
        <v>2</v>
      </c>
      <c r="BD70" s="31">
        <v>2</v>
      </c>
      <c r="BE70" s="31">
        <v>2</v>
      </c>
      <c r="BF70" s="31">
        <v>2</v>
      </c>
      <c r="BG70" s="31"/>
      <c r="BH70" s="31"/>
      <c r="BI70" s="31"/>
      <c r="BJ70" s="31"/>
      <c r="BK70" s="31"/>
      <c r="BL70" s="91">
        <f>SUM(AP70*AP$47,AQ70*AQ$47,AR70*AR$47,AS70*AS$47,AT70*AT$47,AU70*AU$47,AX70*AX$47,AY70*AY$47,AZ70*AZ$47,BA70*BA$47,BB70*BB$47,BC70*BC$47,BD70*BD$47,BE70*BE$47,BF70*BF$47,BG70*BG$47,BH70*BH$47,BI70*BI$47,BJ70*BJ$47,BK70*BK$47)</f>
        <v>92</v>
      </c>
      <c r="BM70" s="91"/>
      <c r="BN70" s="91">
        <f>SUM(AX70*AX$47,AY70*AY$47,AZ70*AZ$47,BA70*BA$47,BB70*BB$47,BC70*BC$47,BD70*BD$47,BE70*BE$47,BF70*BF$47,BG70*BG$47,BH70*BH$47,BI70*BI$47,BJ70*BJ$47,BK70*BK$47)</f>
        <v>46</v>
      </c>
      <c r="BO70" s="91"/>
    </row>
    <row r="71" spans="1:67" ht="9" customHeight="1">
      <c r="A71" s="122">
        <v>4</v>
      </c>
      <c r="B71" s="122"/>
      <c r="C71" s="113" t="s">
        <v>66</v>
      </c>
      <c r="D71" s="113"/>
      <c r="E71" s="113"/>
      <c r="F71" s="113"/>
      <c r="G71" s="113"/>
      <c r="H71" s="113"/>
      <c r="I71" s="106"/>
      <c r="J71" s="106"/>
      <c r="K71" s="106"/>
      <c r="L71" s="106"/>
      <c r="M71" s="106"/>
      <c r="N71" s="107"/>
      <c r="O71" s="107"/>
      <c r="P71" s="95"/>
      <c r="Q71" s="95"/>
      <c r="R71" s="91">
        <f t="shared" si="17"/>
        <v>70</v>
      </c>
      <c r="S71" s="91"/>
      <c r="T71" s="91">
        <f t="shared" si="18"/>
        <v>70</v>
      </c>
      <c r="U71" s="91"/>
      <c r="V71" s="94"/>
      <c r="W71" s="94"/>
      <c r="X71" s="32"/>
      <c r="Y71" s="32"/>
      <c r="Z71" s="32"/>
      <c r="AA71" s="32"/>
      <c r="AB71" s="32"/>
      <c r="AC71" s="32"/>
      <c r="AD71" s="32"/>
      <c r="AE71" s="32"/>
      <c r="AF71" s="32"/>
      <c r="AG71" s="91">
        <f>SUM(X71*X$47,Y71*Y$47,Z71*Z$47,AA71*AA$47,AB71*AB$47,AC71*AC$47,AD71*AD$47,AE71*AE$47,AF71*AF$47)</f>
        <v>0</v>
      </c>
      <c r="AH71" s="91"/>
      <c r="AI71" s="31"/>
      <c r="AJ71" s="31"/>
      <c r="AK71" s="31"/>
      <c r="AL71" s="31"/>
      <c r="AM71" s="31"/>
      <c r="AN71" s="95">
        <f>SUM(X71*X$47,Y71*Y$47,Z71*Z$47,AA71*AA$47,AB71*AB$47,AC71*AC$47,AD71*AD$47,AE71*AE$47,AF71*AF$47,AI71*AI$47,AJ71*AJ$47,AK71*AK$47,AL71*AL$47,AM71*AM$47)</f>
        <v>0</v>
      </c>
      <c r="AO71" s="95"/>
      <c r="AP71" s="31">
        <v>1</v>
      </c>
      <c r="AQ71" s="31">
        <v>2</v>
      </c>
      <c r="AR71" s="31">
        <v>2</v>
      </c>
      <c r="AS71" s="31">
        <v>1</v>
      </c>
      <c r="AT71" s="31">
        <v>2</v>
      </c>
      <c r="AU71" s="31">
        <v>1</v>
      </c>
      <c r="AV71" s="95">
        <f>SUM(AI71*AI$47,AJ71*AJ$47,AK71*AK$47,AL71*AL$47,AM71*AM$47,AP71*AP$47,AQ71*AQ$47,AR71*AR$47,AS71*AS$47,AT71*AT$47,AU71*AU$47)</f>
        <v>35</v>
      </c>
      <c r="AW71" s="95"/>
      <c r="AX71" s="31">
        <v>1</v>
      </c>
      <c r="AY71" s="31">
        <v>1</v>
      </c>
      <c r="AZ71" s="31">
        <v>1</v>
      </c>
      <c r="BA71" s="31">
        <v>1</v>
      </c>
      <c r="BB71" s="31">
        <v>2</v>
      </c>
      <c r="BC71" s="31">
        <v>2</v>
      </c>
      <c r="BD71" s="31">
        <v>2</v>
      </c>
      <c r="BE71" s="31">
        <v>3</v>
      </c>
      <c r="BF71" s="31">
        <v>4</v>
      </c>
      <c r="BG71" s="31"/>
      <c r="BH71" s="31"/>
      <c r="BI71" s="31"/>
      <c r="BJ71" s="31"/>
      <c r="BK71" s="31"/>
      <c r="BL71" s="95">
        <f>SUM(AP71*AP$47,AQ71*AQ$47,AR71*AR$47,AS71*AS$47,AT71*AT$47,AU71*AU$47,AX71*AX$47,AY71*AY$47,AZ71*AZ$47,BA71*BA$47,BB71*BB$47,BC71*BC$47,BD71*BD$47,BE71*BE$47,BF71*BF$47,BG71*BG$47,BH71*BH$47,BI71*BI$47,BJ71*BJ$47,BK71*BK$47)</f>
        <v>70</v>
      </c>
      <c r="BM71" s="95"/>
      <c r="BN71" s="91">
        <f>SUM(AX71*AX$47,AY71*AY$47,AZ71*AZ$47,BA71*BA$47,BB71*BB$47,BC71*BC$47,BD71*BD$47,BE71*BE$47,BF71*BF$47,BG71*BG$47,BH71*BH$47,BI71*BI$47,BJ71*BJ$47,BK71*BK$47)</f>
        <v>35</v>
      </c>
      <c r="BO71" s="91"/>
    </row>
    <row r="72" spans="1:67" ht="9" customHeight="1">
      <c r="A72" s="122">
        <v>5</v>
      </c>
      <c r="B72" s="122"/>
      <c r="C72" s="113" t="s">
        <v>144</v>
      </c>
      <c r="D72" s="113"/>
      <c r="E72" s="113"/>
      <c r="F72" s="113"/>
      <c r="G72" s="113"/>
      <c r="H72" s="113"/>
      <c r="I72" s="106"/>
      <c r="J72" s="106"/>
      <c r="K72" s="106"/>
      <c r="L72" s="106"/>
      <c r="M72" s="106"/>
      <c r="N72" s="107"/>
      <c r="O72" s="107"/>
      <c r="P72" s="95"/>
      <c r="Q72" s="95"/>
      <c r="R72" s="91">
        <f>SUM(R73:S75)</f>
        <v>58</v>
      </c>
      <c r="S72" s="91"/>
      <c r="T72" s="91">
        <f>SUM(T73:U75)</f>
        <v>48</v>
      </c>
      <c r="U72" s="91"/>
      <c r="V72" s="91">
        <f>SUM(V73:W75)</f>
        <v>10</v>
      </c>
      <c r="W72" s="91"/>
      <c r="X72" s="60">
        <f aca="true" t="shared" si="24" ref="X72:AF72">SUM(X73:X75)</f>
        <v>2</v>
      </c>
      <c r="Y72" s="60">
        <f t="shared" si="24"/>
        <v>2</v>
      </c>
      <c r="Z72" s="60">
        <f>SUM(Z73:Z75)</f>
        <v>2</v>
      </c>
      <c r="AA72" s="60">
        <f t="shared" si="24"/>
        <v>0</v>
      </c>
      <c r="AB72" s="60">
        <f t="shared" si="24"/>
        <v>1</v>
      </c>
      <c r="AC72" s="60">
        <f t="shared" si="24"/>
        <v>2</v>
      </c>
      <c r="AD72" s="60">
        <f t="shared" si="24"/>
        <v>4</v>
      </c>
      <c r="AE72" s="60">
        <f t="shared" si="24"/>
        <v>0</v>
      </c>
      <c r="AF72" s="60">
        <f t="shared" si="24"/>
        <v>0</v>
      </c>
      <c r="AG72" s="91">
        <f>SUM(AG73:AH75)</f>
        <v>58</v>
      </c>
      <c r="AH72" s="88"/>
      <c r="AI72" s="60">
        <f>SUM(AI73:AI75)</f>
        <v>0</v>
      </c>
      <c r="AJ72" s="60">
        <f aca="true" t="shared" si="25" ref="AJ72:AU72">SUM(AJ73:AJ75)</f>
        <v>0</v>
      </c>
      <c r="AK72" s="60">
        <f t="shared" si="25"/>
        <v>0</v>
      </c>
      <c r="AL72" s="60">
        <f t="shared" si="25"/>
        <v>0</v>
      </c>
      <c r="AM72" s="60">
        <f t="shared" si="25"/>
        <v>0</v>
      </c>
      <c r="AN72" s="91">
        <f>SUM(AN73:AO75)</f>
        <v>58</v>
      </c>
      <c r="AO72" s="88"/>
      <c r="AP72" s="60">
        <f t="shared" si="25"/>
        <v>0</v>
      </c>
      <c r="AQ72" s="60">
        <f t="shared" si="25"/>
        <v>0</v>
      </c>
      <c r="AR72" s="60">
        <f>SUM(AR73:AR75)</f>
        <v>0</v>
      </c>
      <c r="AS72" s="60">
        <f>SUM(AS73:AS75)</f>
        <v>0</v>
      </c>
      <c r="AT72" s="60">
        <f t="shared" si="25"/>
        <v>0</v>
      </c>
      <c r="AU72" s="60">
        <f t="shared" si="25"/>
        <v>0</v>
      </c>
      <c r="AV72" s="91">
        <f>SUM(AV73:AW75)</f>
        <v>0</v>
      </c>
      <c r="AW72" s="88"/>
      <c r="AX72" s="60">
        <f aca="true" t="shared" si="26" ref="AX72:BK72">SUM(AX73:AX75)</f>
        <v>0</v>
      </c>
      <c r="AY72" s="60">
        <f t="shared" si="26"/>
        <v>0</v>
      </c>
      <c r="AZ72" s="60">
        <f t="shared" si="26"/>
        <v>0</v>
      </c>
      <c r="BA72" s="60">
        <f t="shared" si="26"/>
        <v>0</v>
      </c>
      <c r="BB72" s="60">
        <f t="shared" si="26"/>
        <v>0</v>
      </c>
      <c r="BC72" s="60">
        <f t="shared" si="26"/>
        <v>0</v>
      </c>
      <c r="BD72" s="60">
        <f>SUM(BD73:BD75)</f>
        <v>0</v>
      </c>
      <c r="BE72" s="60">
        <f>SUM(BE73:BE75)</f>
        <v>0</v>
      </c>
      <c r="BF72" s="60">
        <f t="shared" si="26"/>
        <v>0</v>
      </c>
      <c r="BG72" s="60">
        <f t="shared" si="26"/>
        <v>0</v>
      </c>
      <c r="BH72" s="60">
        <f t="shared" si="26"/>
        <v>0</v>
      </c>
      <c r="BI72" s="60">
        <f t="shared" si="26"/>
        <v>0</v>
      </c>
      <c r="BJ72" s="60">
        <f t="shared" si="26"/>
        <v>0</v>
      </c>
      <c r="BK72" s="60">
        <f t="shared" si="26"/>
        <v>0</v>
      </c>
      <c r="BL72" s="91">
        <f>SUM(BL73:BM75)</f>
        <v>0</v>
      </c>
      <c r="BM72" s="88"/>
      <c r="BN72" s="91">
        <f>SUM(BN73:BO75)</f>
        <v>0</v>
      </c>
      <c r="BO72" s="88"/>
    </row>
    <row r="73" spans="1:67" ht="9" customHeight="1">
      <c r="A73" s="121">
        <v>51</v>
      </c>
      <c r="B73" s="121"/>
      <c r="C73" s="105" t="s">
        <v>99</v>
      </c>
      <c r="D73" s="105"/>
      <c r="E73" s="105"/>
      <c r="F73" s="105"/>
      <c r="G73" s="105"/>
      <c r="H73" s="105"/>
      <c r="I73" s="106"/>
      <c r="J73" s="106"/>
      <c r="K73" s="106"/>
      <c r="L73" s="106"/>
      <c r="M73" s="106"/>
      <c r="N73" s="107"/>
      <c r="O73" s="107"/>
      <c r="P73" s="175"/>
      <c r="Q73" s="175"/>
      <c r="R73" s="167">
        <f>SUM(T73:W73)</f>
        <v>25</v>
      </c>
      <c r="S73" s="168"/>
      <c r="T73" s="177">
        <f>SUM(AG73,AV73,BN73,-V73)</f>
        <v>15</v>
      </c>
      <c r="U73" s="168"/>
      <c r="V73" s="112">
        <v>10</v>
      </c>
      <c r="W73" s="89"/>
      <c r="X73" s="27">
        <v>1</v>
      </c>
      <c r="Y73" s="27">
        <v>1</v>
      </c>
      <c r="Z73" s="27">
        <v>1</v>
      </c>
      <c r="AA73" s="28"/>
      <c r="AB73" s="28"/>
      <c r="AC73" s="28"/>
      <c r="AD73" s="28">
        <v>2</v>
      </c>
      <c r="AE73" s="28"/>
      <c r="AF73" s="28"/>
      <c r="AG73" s="87">
        <f>SUM(X73*X$47,Y73*Y$47,Z73*Z$47,AA73*AA$47,AB73*AB$47,AC73*AC$47,AD73*AD$47,AE73*AE$47,AF73*AF$47)</f>
        <v>25</v>
      </c>
      <c r="AH73" s="88"/>
      <c r="AI73" s="27"/>
      <c r="AJ73" s="29"/>
      <c r="AK73" s="29"/>
      <c r="AL73" s="29"/>
      <c r="AM73" s="29"/>
      <c r="AN73" s="186">
        <f>SUM(X73*X$47,Y73*Y$47,Z73*Z$47,AA73*AA$47,AB73*AB$47,AC73*AC$47,AD73*AD$47,AE73*AE$47,AF73*AF$47,AI73*AI$47,AJ73*AJ$47,AK73*AK$47,AL73*AL$47,AM73*AM$47)</f>
        <v>25</v>
      </c>
      <c r="AO73" s="187"/>
      <c r="AP73" s="28"/>
      <c r="AQ73" s="28"/>
      <c r="AR73" s="28"/>
      <c r="AS73" s="28"/>
      <c r="AT73" s="28"/>
      <c r="AU73" s="28"/>
      <c r="AV73" s="87">
        <f>SUM(AI73*AI$47,AJ73*AJ$47,AK73*AK$47,AL73*AL$47,AM73*AM$47,AP73*AP$47,AQ73*AQ$47,AR73*AR$47,AS73*AS$47,AT73*AT$47,AU73*AU$47)</f>
        <v>0</v>
      </c>
      <c r="AW73" s="88"/>
      <c r="AX73" s="27"/>
      <c r="AY73" s="27"/>
      <c r="AZ73" s="27"/>
      <c r="BA73" s="27"/>
      <c r="BB73" s="27"/>
      <c r="BC73" s="27"/>
      <c r="BD73" s="28"/>
      <c r="BE73" s="28"/>
      <c r="BF73" s="28"/>
      <c r="BG73" s="30"/>
      <c r="BH73" s="29"/>
      <c r="BI73" s="29"/>
      <c r="BJ73" s="29"/>
      <c r="BK73" s="29"/>
      <c r="BL73" s="186">
        <f>SUM(AP73*AP$47,AQ73*AQ$47,AR73*AR$47,AS73*AS$47,AT73*AT$47,AU73*AU$47,AX73*AX$47,AY73*AY$47,AZ73*AZ$47,BA73*BA$47,BB73*BB$47,BC73*BC$47,BD73*BD$47,BE73*BE$47,BF73*BF$47,BG73*BG$47,BH73*BH$47,BI73*BI$47,BJ73*BJ$47,BK73*BK$47)</f>
        <v>0</v>
      </c>
      <c r="BM73" s="187"/>
      <c r="BN73" s="87">
        <f>SUM(AX73*AX$47,AY73*AY$47,AZ73*AZ$47,BA73*BA$47,BB73*BB$47,BC73*BC$47,BD73*BD$47,BE73*BE$47,BF73*BF$47,BG73*BG$47,BH73*BH$47,BI73*BI$47,BJ73*BJ$47,BK73*BK$47)</f>
        <v>0</v>
      </c>
      <c r="BO73" s="88"/>
    </row>
    <row r="74" spans="1:67" ht="17.25" customHeight="1">
      <c r="A74" s="121">
        <v>52</v>
      </c>
      <c r="B74" s="121"/>
      <c r="C74" s="105" t="s">
        <v>128</v>
      </c>
      <c r="D74" s="105"/>
      <c r="E74" s="105"/>
      <c r="F74" s="105"/>
      <c r="G74" s="105"/>
      <c r="H74" s="105"/>
      <c r="I74" s="106"/>
      <c r="J74" s="106"/>
      <c r="K74" s="106"/>
      <c r="L74" s="106"/>
      <c r="M74" s="106"/>
      <c r="N74" s="107"/>
      <c r="O74" s="107"/>
      <c r="P74" s="175"/>
      <c r="Q74" s="175"/>
      <c r="R74" s="167">
        <f>SUM(T74:W74)</f>
        <v>25</v>
      </c>
      <c r="S74" s="168"/>
      <c r="T74" s="177">
        <f>SUM(AG74,AV74,BN74,-V74)</f>
        <v>25</v>
      </c>
      <c r="U74" s="168"/>
      <c r="V74" s="112"/>
      <c r="W74" s="89"/>
      <c r="X74" s="27">
        <v>1</v>
      </c>
      <c r="Y74" s="27">
        <v>1</v>
      </c>
      <c r="Z74" s="27">
        <v>1</v>
      </c>
      <c r="AA74" s="28"/>
      <c r="AB74" s="28"/>
      <c r="AC74" s="28"/>
      <c r="AD74" s="28">
        <v>2</v>
      </c>
      <c r="AE74" s="28"/>
      <c r="AF74" s="28"/>
      <c r="AG74" s="87">
        <f>SUM(X74*X$47,Y74*Y$47,Z74*Z$47,AA74*AA$47,AB74*AB$47,AC74*AC$47,AD74*AD$47,AE74*AE$47,AF74*AF$47)</f>
        <v>25</v>
      </c>
      <c r="AH74" s="88"/>
      <c r="AI74" s="27"/>
      <c r="AJ74" s="29"/>
      <c r="AK74" s="29"/>
      <c r="AL74" s="29"/>
      <c r="AM74" s="29"/>
      <c r="AN74" s="186">
        <f>SUM(X74*X$47,Y74*Y$47,Z74*Z$47,AA74*AA$47,AB74*AB$47,AC74*AC$47,AD74*AD$47,AE74*AE$47,AF74*AF$47,AI74*AI$47,AJ74*AJ$47,AK74*AK$47,AL74*AL$47,AM74*AM$47)</f>
        <v>25</v>
      </c>
      <c r="AO74" s="187"/>
      <c r="AP74" s="28"/>
      <c r="AQ74" s="28"/>
      <c r="AR74" s="28"/>
      <c r="AS74" s="28"/>
      <c r="AT74" s="28"/>
      <c r="AU74" s="28"/>
      <c r="AV74" s="87">
        <f>SUM(AI74*AI$47,AJ74*AJ$47,AK74*AK$47,AL74*AL$47,AM74*AM$47,AP74*AP$47,AQ74*AQ$47,AR74*AR$47,AS74*AS$47,AT74*AT$47,AU74*AU$47)</f>
        <v>0</v>
      </c>
      <c r="AW74" s="88"/>
      <c r="AX74" s="27"/>
      <c r="AY74" s="27"/>
      <c r="AZ74" s="27"/>
      <c r="BA74" s="27"/>
      <c r="BB74" s="27"/>
      <c r="BC74" s="27"/>
      <c r="BD74" s="28"/>
      <c r="BE74" s="28"/>
      <c r="BF74" s="28"/>
      <c r="BG74" s="30"/>
      <c r="BH74" s="29"/>
      <c r="BI74" s="29"/>
      <c r="BJ74" s="29"/>
      <c r="BK74" s="29"/>
      <c r="BL74" s="186">
        <f>SUM(AP74*AP$47,AQ74*AQ$47,AR74*AR$47,AS74*AS$47,AT74*AT$47,AU74*AU$47,AX74*AX$47,AY74*AY$47,AZ74*AZ$47,BA74*BA$47,BB74*BB$47,BC74*BC$47,BD74*BD$47,BE74*BE$47,BF74*BF$47,BG74*BG$47,BH74*BH$47,BI74*BI$47,BJ74*BJ$47,BK74*BK$47)</f>
        <v>0</v>
      </c>
      <c r="BM74" s="187"/>
      <c r="BN74" s="87">
        <f>SUM(AX74*AX$47,AY74*AY$47,AZ74*AZ$47,BA74*BA$47,BB74*BB$47,BC74*BC$47,BD74*BD$47,BE74*BE$47,BF74*BF$47,BG74*BG$47,BH74*BH$47,BI74*BI$47,BJ74*BJ$47,BK74*BK$47)</f>
        <v>0</v>
      </c>
      <c r="BO74" s="88"/>
    </row>
    <row r="75" spans="1:67" ht="9" customHeight="1">
      <c r="A75" s="121">
        <v>53</v>
      </c>
      <c r="B75" s="121"/>
      <c r="C75" s="105" t="s">
        <v>100</v>
      </c>
      <c r="D75" s="105"/>
      <c r="E75" s="105"/>
      <c r="F75" s="105"/>
      <c r="G75" s="105"/>
      <c r="H75" s="105"/>
      <c r="I75" s="106"/>
      <c r="J75" s="106"/>
      <c r="K75" s="106"/>
      <c r="L75" s="106"/>
      <c r="M75" s="106"/>
      <c r="N75" s="107"/>
      <c r="O75" s="107"/>
      <c r="P75" s="175"/>
      <c r="Q75" s="175"/>
      <c r="R75" s="167">
        <f>SUM(T75:W75)</f>
        <v>8</v>
      </c>
      <c r="S75" s="168"/>
      <c r="T75" s="177">
        <f>SUM(AG75,AV75,BN75,-V75)</f>
        <v>8</v>
      </c>
      <c r="U75" s="168"/>
      <c r="V75" s="112"/>
      <c r="W75" s="89"/>
      <c r="X75" s="27"/>
      <c r="Y75" s="27"/>
      <c r="Z75" s="27"/>
      <c r="AA75" s="28"/>
      <c r="AB75" s="28">
        <v>1</v>
      </c>
      <c r="AC75" s="28">
        <v>2</v>
      </c>
      <c r="AD75" s="28"/>
      <c r="AE75" s="28"/>
      <c r="AF75" s="28"/>
      <c r="AG75" s="87">
        <f>SUM(X75*X$47,Y75*Y$47,Z75*Z$47,AA75*AA$47,AB75*AB$47,AC75*AC$47,AD75*AD$47,AE75*AE$47,AF75*AF$47)</f>
        <v>8</v>
      </c>
      <c r="AH75" s="88"/>
      <c r="AI75" s="27"/>
      <c r="AJ75" s="29"/>
      <c r="AK75" s="29"/>
      <c r="AL75" s="29"/>
      <c r="AM75" s="29"/>
      <c r="AN75" s="186">
        <f>SUM(X75*X$47,Y75*Y$47,Z75*Z$47,AA75*AA$47,AB75*AB$47,AC75*AC$47,AD75*AD$47,AE75*AE$47,AF75*AF$47,AI75*AI$47,AJ75*AJ$47,AK75*AK$47,AL75*AL$47,AM75*AM$47)</f>
        <v>8</v>
      </c>
      <c r="AO75" s="187"/>
      <c r="AP75" s="28"/>
      <c r="AQ75" s="28"/>
      <c r="AR75" s="28"/>
      <c r="AS75" s="28"/>
      <c r="AT75" s="28"/>
      <c r="AU75" s="28"/>
      <c r="AV75" s="87">
        <f>SUM(AI75*AI$47,AJ75*AJ$47,AK75*AK$47,AL75*AL$47,AM75*AM$47,AP75*AP$47,AQ75*AQ$47,AR75*AR$47,AS75*AS$47,AT75*AT$47,AU75*AU$47)</f>
        <v>0</v>
      </c>
      <c r="AW75" s="88"/>
      <c r="AX75" s="27"/>
      <c r="AY75" s="27"/>
      <c r="AZ75" s="27"/>
      <c r="BA75" s="27"/>
      <c r="BB75" s="27"/>
      <c r="BC75" s="27"/>
      <c r="BD75" s="28"/>
      <c r="BE75" s="28"/>
      <c r="BF75" s="28"/>
      <c r="BG75" s="30"/>
      <c r="BH75" s="29"/>
      <c r="BI75" s="29"/>
      <c r="BJ75" s="29"/>
      <c r="BK75" s="29"/>
      <c r="BL75" s="186">
        <f>SUM(AP75*AP$47,AQ75*AQ$47,AR75*AR$47,AS75*AS$47,AT75*AT$47,AU75*AU$47,AX75*AX$47,AY75*AY$47,AZ75*AZ$47,BA75*BA$47,BB75*BB$47,BC75*BC$47,BD75*BD$47,BE75*BE$47,BF75*BF$47,BG75*BG$47,BH75*BH$47,BI75*BI$47,BJ75*BJ$47,BK75*BK$47)</f>
        <v>0</v>
      </c>
      <c r="BM75" s="187"/>
      <c r="BN75" s="87">
        <f>SUM(AX75*AX$47,AY75*AY$47,AZ75*AZ$47,BA75*BA$47,BB75*BB$47,BC75*BC$47,BD75*BD$47,BE75*BE$47,BF75*BF$47,BG75*BG$47,BH75*BH$47,BI75*BI$47,BJ75*BJ$47,BK75*BK$47)</f>
        <v>0</v>
      </c>
      <c r="BO75" s="88"/>
    </row>
    <row r="76" spans="1:67" ht="9" customHeight="1">
      <c r="A76" s="122">
        <v>6</v>
      </c>
      <c r="B76" s="122"/>
      <c r="C76" s="113" t="s">
        <v>101</v>
      </c>
      <c r="D76" s="113"/>
      <c r="E76" s="113"/>
      <c r="F76" s="113"/>
      <c r="G76" s="113"/>
      <c r="H76" s="113"/>
      <c r="I76" s="106"/>
      <c r="J76" s="106"/>
      <c r="K76" s="106"/>
      <c r="L76" s="106"/>
      <c r="M76" s="106"/>
      <c r="N76" s="107"/>
      <c r="O76" s="107"/>
      <c r="P76" s="95"/>
      <c r="Q76" s="95"/>
      <c r="R76" s="91">
        <f>SUM(R77:S84)</f>
        <v>627</v>
      </c>
      <c r="S76" s="91"/>
      <c r="T76" s="91">
        <f>SUM(T77:U84)</f>
        <v>574</v>
      </c>
      <c r="U76" s="91"/>
      <c r="V76" s="91">
        <f>SUM(V77:W84)</f>
        <v>53</v>
      </c>
      <c r="W76" s="91"/>
      <c r="X76" s="60">
        <f aca="true" t="shared" si="27" ref="X76:AF76">SUM(X77:X84)</f>
        <v>9</v>
      </c>
      <c r="Y76" s="60">
        <f t="shared" si="27"/>
        <v>7</v>
      </c>
      <c r="Z76" s="60">
        <f t="shared" si="27"/>
        <v>7</v>
      </c>
      <c r="AA76" s="60">
        <f t="shared" si="27"/>
        <v>11</v>
      </c>
      <c r="AB76" s="60">
        <f t="shared" si="27"/>
        <v>10</v>
      </c>
      <c r="AC76" s="60">
        <f t="shared" si="27"/>
        <v>6</v>
      </c>
      <c r="AD76" s="60">
        <f t="shared" si="27"/>
        <v>7</v>
      </c>
      <c r="AE76" s="60">
        <f t="shared" si="27"/>
        <v>12</v>
      </c>
      <c r="AF76" s="60">
        <f t="shared" si="27"/>
        <v>13</v>
      </c>
      <c r="AG76" s="91">
        <f>SUM(AG77:AH84)</f>
        <v>372</v>
      </c>
      <c r="AH76" s="88"/>
      <c r="AI76" s="60">
        <f aca="true" t="shared" si="28" ref="AI76:AU76">SUM(AI77:AI84)</f>
        <v>8</v>
      </c>
      <c r="AJ76" s="60">
        <f t="shared" si="28"/>
        <v>0</v>
      </c>
      <c r="AK76" s="60">
        <f t="shared" si="28"/>
        <v>0</v>
      </c>
      <c r="AL76" s="60">
        <f t="shared" si="28"/>
        <v>0</v>
      </c>
      <c r="AM76" s="60">
        <f t="shared" si="28"/>
        <v>0</v>
      </c>
      <c r="AN76" s="91">
        <f>SUM(AN77:AO84)</f>
        <v>404</v>
      </c>
      <c r="AO76" s="88"/>
      <c r="AP76" s="60">
        <f t="shared" si="28"/>
        <v>6</v>
      </c>
      <c r="AQ76" s="60">
        <f t="shared" si="28"/>
        <v>6</v>
      </c>
      <c r="AR76" s="60">
        <f t="shared" si="28"/>
        <v>6</v>
      </c>
      <c r="AS76" s="60">
        <f t="shared" si="28"/>
        <v>6</v>
      </c>
      <c r="AT76" s="60">
        <f t="shared" si="28"/>
        <v>4</v>
      </c>
      <c r="AU76" s="60">
        <f t="shared" si="28"/>
        <v>3</v>
      </c>
      <c r="AV76" s="91">
        <f>SUM(AV77:AW84)</f>
        <v>161</v>
      </c>
      <c r="AW76" s="88"/>
      <c r="AX76" s="60">
        <f aca="true" t="shared" si="29" ref="AX76:BK76">SUM(AX77:AX84)</f>
        <v>4</v>
      </c>
      <c r="AY76" s="60">
        <f t="shared" si="29"/>
        <v>5</v>
      </c>
      <c r="AZ76" s="60">
        <f t="shared" si="29"/>
        <v>6</v>
      </c>
      <c r="BA76" s="60">
        <f t="shared" si="29"/>
        <v>5</v>
      </c>
      <c r="BB76" s="60">
        <f t="shared" si="29"/>
        <v>6</v>
      </c>
      <c r="BC76" s="60">
        <f t="shared" si="29"/>
        <v>2</v>
      </c>
      <c r="BD76" s="60">
        <f t="shared" si="29"/>
        <v>3</v>
      </c>
      <c r="BE76" s="60">
        <f t="shared" si="29"/>
        <v>3</v>
      </c>
      <c r="BF76" s="60">
        <f t="shared" si="29"/>
        <v>3</v>
      </c>
      <c r="BG76" s="60">
        <f t="shared" si="29"/>
        <v>0</v>
      </c>
      <c r="BH76" s="60">
        <f t="shared" si="29"/>
        <v>0</v>
      </c>
      <c r="BI76" s="60">
        <f t="shared" si="29"/>
        <v>0</v>
      </c>
      <c r="BJ76" s="60">
        <f t="shared" si="29"/>
        <v>0</v>
      </c>
      <c r="BK76" s="60">
        <f t="shared" si="29"/>
        <v>0</v>
      </c>
      <c r="BL76" s="91">
        <f>SUM(BL77:BM84)</f>
        <v>223</v>
      </c>
      <c r="BM76" s="88"/>
      <c r="BN76" s="91">
        <f>SUM(BN77:BO84)</f>
        <v>94</v>
      </c>
      <c r="BO76" s="88"/>
    </row>
    <row r="77" spans="1:67" ht="18" customHeight="1">
      <c r="A77" s="121">
        <v>61</v>
      </c>
      <c r="B77" s="121"/>
      <c r="C77" s="105" t="s">
        <v>135</v>
      </c>
      <c r="D77" s="105"/>
      <c r="E77" s="105"/>
      <c r="F77" s="105"/>
      <c r="G77" s="105"/>
      <c r="H77" s="105"/>
      <c r="I77" s="106"/>
      <c r="J77" s="106"/>
      <c r="K77" s="106"/>
      <c r="L77" s="106"/>
      <c r="M77" s="106"/>
      <c r="N77" s="107"/>
      <c r="O77" s="107"/>
      <c r="P77" s="175"/>
      <c r="Q77" s="175"/>
      <c r="R77" s="167">
        <f aca="true" t="shared" si="30" ref="R77:R84">SUM(T77:W77)</f>
        <v>195</v>
      </c>
      <c r="S77" s="168"/>
      <c r="T77" s="177">
        <f aca="true" t="shared" si="31" ref="T77:T84">SUM(AG77,AV77,BN77,-V77)</f>
        <v>177</v>
      </c>
      <c r="U77" s="168"/>
      <c r="V77" s="112">
        <v>18</v>
      </c>
      <c r="W77" s="89"/>
      <c r="X77" s="27">
        <v>4</v>
      </c>
      <c r="Y77" s="27">
        <v>3</v>
      </c>
      <c r="Z77" s="27">
        <v>1</v>
      </c>
      <c r="AA77" s="28">
        <v>5</v>
      </c>
      <c r="AB77" s="28">
        <v>6</v>
      </c>
      <c r="AC77" s="28">
        <v>1</v>
      </c>
      <c r="AD77" s="28">
        <v>2</v>
      </c>
      <c r="AE77" s="28">
        <v>5</v>
      </c>
      <c r="AF77" s="28">
        <v>6</v>
      </c>
      <c r="AG77" s="87">
        <f>SUM(X77*X$47,Y77*Y$47,Z77*Z$47,AA77*AA$47,AB77*AB$47,AC77*AC$47,AD77*AD$47,AE77*AE$47,AF77*AF$47)</f>
        <v>167</v>
      </c>
      <c r="AH77" s="88"/>
      <c r="AI77" s="27">
        <v>7</v>
      </c>
      <c r="AJ77" s="29"/>
      <c r="AK77" s="29"/>
      <c r="AL77" s="29"/>
      <c r="AM77" s="29"/>
      <c r="AN77" s="186">
        <f>SUM(X77*X$47,Y77*Y$47,Z77*Z$47,AA77*AA$47,AB77*AB$47,AC77*AC$47,AD77*AD$47,AE77*AE$47,AF77*AF$47,AI77*AI$47,AJ77*AJ$47,AK77*AK$47,AL77*AL$47,AM77*AM$47)</f>
        <v>195</v>
      </c>
      <c r="AO77" s="187"/>
      <c r="AP77" s="28"/>
      <c r="AQ77" s="28"/>
      <c r="AR77" s="28"/>
      <c r="AS77" s="28"/>
      <c r="AT77" s="28"/>
      <c r="AU77" s="28"/>
      <c r="AV77" s="87">
        <f>SUM(AI77*AI$47,AJ77*AJ$47,AK77*AK$47,AL77*AL$47,AM77*AM$47,AP77*AP$47,AQ77*AQ$47,AR77*AR$47,AS77*AS$47,AT77*AT$47,AU77*AU$47)</f>
        <v>28</v>
      </c>
      <c r="AW77" s="88"/>
      <c r="AX77" s="27"/>
      <c r="AY77" s="61"/>
      <c r="AZ77" s="61"/>
      <c r="BA77" s="61"/>
      <c r="BB77" s="61"/>
      <c r="BC77" s="61"/>
      <c r="BD77" s="28"/>
      <c r="BE77" s="28"/>
      <c r="BF77" s="28"/>
      <c r="BG77" s="30"/>
      <c r="BH77" s="29"/>
      <c r="BI77" s="29"/>
      <c r="BJ77" s="29"/>
      <c r="BK77" s="29"/>
      <c r="BL77" s="186">
        <f>SUM(AP77*AP$47,AQ77*AQ$47,AR77*AR$47,AS77*AS$47,AT77*AT$47,AU77*AU$47,AX77*AX$47,AY77*AY$47,AZ77*AZ$47,BA77*BA$47,BB77*BB$47,BC77*BC$47,BD77*BD$47,BE77*BE$47,BF77*BF$47,BG77*BG$47,BH77*BH$47,BI77*BI$47,BJ77*BJ$47,BK77*BK$47)</f>
        <v>0</v>
      </c>
      <c r="BM77" s="187"/>
      <c r="BN77" s="87">
        <f>SUM(AX77*AX$47,AY77*AY$47,AZ77*AZ$47,BA77*BA$47,BB77*BB$47,BC77*BC$47,BD77*BD$47,BE77*BE$47,BF77*BF$47,BG77*BG$47,BH77*BH$47,BI77*BI$47,BJ77*BJ$47,BK77*BK$47)</f>
        <v>0</v>
      </c>
      <c r="BO77" s="88"/>
    </row>
    <row r="78" spans="1:67" ht="18" customHeight="1">
      <c r="A78" s="121">
        <v>62</v>
      </c>
      <c r="B78" s="121"/>
      <c r="C78" s="105" t="s">
        <v>136</v>
      </c>
      <c r="D78" s="105"/>
      <c r="E78" s="105"/>
      <c r="F78" s="105"/>
      <c r="G78" s="105"/>
      <c r="H78" s="105"/>
      <c r="I78" s="106"/>
      <c r="J78" s="106"/>
      <c r="K78" s="106"/>
      <c r="L78" s="106"/>
      <c r="M78" s="106"/>
      <c r="N78" s="107"/>
      <c r="O78" s="107"/>
      <c r="P78" s="175"/>
      <c r="Q78" s="175"/>
      <c r="R78" s="167">
        <f t="shared" si="30"/>
        <v>179</v>
      </c>
      <c r="S78" s="168"/>
      <c r="T78" s="177">
        <f t="shared" si="31"/>
        <v>175</v>
      </c>
      <c r="U78" s="168"/>
      <c r="V78" s="112">
        <v>4</v>
      </c>
      <c r="W78" s="89"/>
      <c r="X78" s="27"/>
      <c r="Y78" s="27"/>
      <c r="Z78" s="27"/>
      <c r="AA78" s="28"/>
      <c r="AB78" s="28"/>
      <c r="AC78" s="28"/>
      <c r="AD78" s="28"/>
      <c r="AE78" s="28"/>
      <c r="AF78" s="28"/>
      <c r="AG78" s="87">
        <f aca="true" t="shared" si="32" ref="AG78:AG84">SUM(X78*X$47,Y78*Y$47,Z78*Z$47,AA78*AA$47,AB78*AB$47,AC78*AC$47,AD78*AD$47,AE78*AE$47,AF78*AF$47)</f>
        <v>0</v>
      </c>
      <c r="AH78" s="88"/>
      <c r="AI78" s="27"/>
      <c r="AJ78" s="29"/>
      <c r="AK78" s="29"/>
      <c r="AL78" s="29"/>
      <c r="AM78" s="29"/>
      <c r="AN78" s="186">
        <f aca="true" t="shared" si="33" ref="AN78:AN84">SUM(X78*X$47,Y78*Y$47,Z78*Z$47,AA78*AA$47,AB78*AB$47,AC78*AC$47,AD78*AD$47,AE78*AE$47,AF78*AF$47,AI78*AI$47,AJ78*AJ$47,AK78*AK$47,AL78*AL$47,AM78*AM$47)</f>
        <v>0</v>
      </c>
      <c r="AO78" s="187"/>
      <c r="AP78" s="28">
        <v>5</v>
      </c>
      <c r="AQ78" s="28">
        <v>4</v>
      </c>
      <c r="AR78" s="28">
        <v>4</v>
      </c>
      <c r="AS78" s="28">
        <v>4</v>
      </c>
      <c r="AT78" s="28">
        <v>3</v>
      </c>
      <c r="AU78" s="28">
        <v>3</v>
      </c>
      <c r="AV78" s="87">
        <f aca="true" t="shared" si="34" ref="AV78:AV84">SUM(AI78*AI$47,AJ78*AJ$47,AK78*AK$47,AL78*AL$47,AM78*AM$47,AP78*AP$47,AQ78*AQ$47,AR78*AR$47,AS78*AS$47,AT78*AT$47,AU78*AU$47)</f>
        <v>97</v>
      </c>
      <c r="AW78" s="88"/>
      <c r="AX78" s="27">
        <v>4</v>
      </c>
      <c r="AY78" s="61">
        <v>4</v>
      </c>
      <c r="AZ78" s="61">
        <v>4</v>
      </c>
      <c r="BA78" s="61">
        <v>4</v>
      </c>
      <c r="BB78" s="61">
        <v>4</v>
      </c>
      <c r="BC78" s="61">
        <v>2</v>
      </c>
      <c r="BD78" s="28">
        <v>3</v>
      </c>
      <c r="BE78" s="28">
        <v>3</v>
      </c>
      <c r="BF78" s="28">
        <v>3</v>
      </c>
      <c r="BG78" s="30"/>
      <c r="BH78" s="29"/>
      <c r="BI78" s="29"/>
      <c r="BJ78" s="29"/>
      <c r="BK78" s="29"/>
      <c r="BL78" s="186">
        <f aca="true" t="shared" si="35" ref="BL78:BL83">SUM(AP78*AP$47,AQ78*AQ$47,AR78*AR$47,AS78*AS$47,AT78*AT$47,AU78*AU$47,AX78*AX$47,AY78*AY$47,AZ78*AZ$47,BA78*BA$47,BB78*BB$47,BC78*BC$47,BD78*BD$47,BE78*BE$47,BF78*BF$47,BG78*BG$47,BH78*BH$47,BI78*BI$47,BJ78*BJ$47,BK78*BK$47)</f>
        <v>179</v>
      </c>
      <c r="BM78" s="187"/>
      <c r="BN78" s="87">
        <f aca="true" t="shared" si="36" ref="BN78:BN84">SUM(AX78*AX$47,AY78*AY$47,AZ78*AZ$47,BA78*BA$47,BB78*BB$47,BC78*BC$47,BD78*BD$47,BE78*BE$47,BF78*BF$47,BG78*BG$47,BH78*BH$47,BI78*BI$47,BJ78*BJ$47,BK78*BK$47)</f>
        <v>82</v>
      </c>
      <c r="BO78" s="88"/>
    </row>
    <row r="79" spans="1:67" ht="9" customHeight="1">
      <c r="A79" s="121">
        <v>63</v>
      </c>
      <c r="B79" s="121"/>
      <c r="C79" s="105" t="s">
        <v>111</v>
      </c>
      <c r="D79" s="105"/>
      <c r="E79" s="105"/>
      <c r="F79" s="105"/>
      <c r="G79" s="105"/>
      <c r="H79" s="105"/>
      <c r="I79" s="106"/>
      <c r="J79" s="106"/>
      <c r="K79" s="106"/>
      <c r="L79" s="106"/>
      <c r="M79" s="106"/>
      <c r="N79" s="107"/>
      <c r="O79" s="107"/>
      <c r="P79" s="175"/>
      <c r="Q79" s="175"/>
      <c r="R79" s="167">
        <f>SUM(T79:W79)</f>
        <v>50</v>
      </c>
      <c r="S79" s="168"/>
      <c r="T79" s="177">
        <f t="shared" si="31"/>
        <v>48</v>
      </c>
      <c r="U79" s="168"/>
      <c r="V79" s="112">
        <v>2</v>
      </c>
      <c r="W79" s="89"/>
      <c r="X79" s="27">
        <v>1</v>
      </c>
      <c r="Y79" s="27">
        <v>1</v>
      </c>
      <c r="Z79" s="27">
        <v>1</v>
      </c>
      <c r="AA79" s="28">
        <v>2</v>
      </c>
      <c r="AB79" s="28">
        <v>1</v>
      </c>
      <c r="AC79" s="28">
        <v>1</v>
      </c>
      <c r="AD79" s="28">
        <v>1</v>
      </c>
      <c r="AE79" s="28">
        <v>1</v>
      </c>
      <c r="AF79" s="28">
        <v>1</v>
      </c>
      <c r="AG79" s="87">
        <f>SUM(X79*X$47,Y79*Y$47,Z79*Z$47,AA79*AA$47,AB79*AB$47,AC79*AC$47,AD79*AD$47,AE79*AE$47,AF79*AF$47)</f>
        <v>50</v>
      </c>
      <c r="AH79" s="88"/>
      <c r="AI79" s="27"/>
      <c r="AJ79" s="29"/>
      <c r="AK79" s="29"/>
      <c r="AL79" s="29"/>
      <c r="AM79" s="29"/>
      <c r="AN79" s="186">
        <f t="shared" si="33"/>
        <v>50</v>
      </c>
      <c r="AO79" s="187"/>
      <c r="AP79" s="28"/>
      <c r="AQ79" s="28"/>
      <c r="AR79" s="28"/>
      <c r="AS79" s="28"/>
      <c r="AT79" s="28"/>
      <c r="AU79" s="28"/>
      <c r="AV79" s="87">
        <f>SUM(AI79*AI$47,AJ79*AJ$47,AK79*AK$47,AL79*AL$47,AM79*AM$47,AP79*AP$47,AQ79*AQ$47,AR79*AR$47,AS79*AS$47,AT79*AT$47,AU79*AU$47)</f>
        <v>0</v>
      </c>
      <c r="AW79" s="88"/>
      <c r="AX79" s="27"/>
      <c r="AY79" s="61"/>
      <c r="AZ79" s="61"/>
      <c r="BA79" s="61"/>
      <c r="BB79" s="61"/>
      <c r="BC79" s="61"/>
      <c r="BD79" s="28"/>
      <c r="BE79" s="28"/>
      <c r="BF79" s="28"/>
      <c r="BG79" s="30"/>
      <c r="BH79" s="29"/>
      <c r="BI79" s="29"/>
      <c r="BJ79" s="29"/>
      <c r="BK79" s="29"/>
      <c r="BL79" s="186">
        <f t="shared" si="35"/>
        <v>0</v>
      </c>
      <c r="BM79" s="187"/>
      <c r="BN79" s="87">
        <f>SUM(AX79*AX$47,AY79*AY$47,AZ79*AZ$47,BA79*BA$47,BB79*BB$47,BC79*BC$47,BD79*BD$47,BE79*BE$47,BF79*BF$47,BG79*BG$47,BH79*BH$47,BI79*BI$47,BJ79*BJ$47,BK79*BK$47)</f>
        <v>0</v>
      </c>
      <c r="BO79" s="88"/>
    </row>
    <row r="80" spans="1:67" ht="9" customHeight="1">
      <c r="A80" s="121">
        <v>64</v>
      </c>
      <c r="B80" s="121"/>
      <c r="C80" s="105" t="s">
        <v>126</v>
      </c>
      <c r="D80" s="105"/>
      <c r="E80" s="105"/>
      <c r="F80" s="105"/>
      <c r="G80" s="105"/>
      <c r="H80" s="105"/>
      <c r="I80" s="106"/>
      <c r="J80" s="106"/>
      <c r="K80" s="106"/>
      <c r="L80" s="106"/>
      <c r="M80" s="106"/>
      <c r="N80" s="107"/>
      <c r="O80" s="107"/>
      <c r="P80" s="175"/>
      <c r="Q80" s="175"/>
      <c r="R80" s="167">
        <f t="shared" si="30"/>
        <v>50</v>
      </c>
      <c r="S80" s="168"/>
      <c r="T80" s="177">
        <f t="shared" si="31"/>
        <v>44</v>
      </c>
      <c r="U80" s="168"/>
      <c r="V80" s="112">
        <v>6</v>
      </c>
      <c r="W80" s="89"/>
      <c r="X80" s="27">
        <v>1</v>
      </c>
      <c r="Y80" s="27">
        <v>1</v>
      </c>
      <c r="Z80" s="27">
        <v>1</v>
      </c>
      <c r="AA80" s="28">
        <v>2</v>
      </c>
      <c r="AB80" s="28">
        <v>1</v>
      </c>
      <c r="AC80" s="28">
        <v>1</v>
      </c>
      <c r="AD80" s="28">
        <v>1</v>
      </c>
      <c r="AE80" s="28">
        <v>1</v>
      </c>
      <c r="AF80" s="28">
        <v>1</v>
      </c>
      <c r="AG80" s="87">
        <f t="shared" si="32"/>
        <v>50</v>
      </c>
      <c r="AH80" s="88"/>
      <c r="AI80" s="27"/>
      <c r="AJ80" s="29"/>
      <c r="AK80" s="29"/>
      <c r="AL80" s="29"/>
      <c r="AM80" s="29"/>
      <c r="AN80" s="186">
        <f t="shared" si="33"/>
        <v>50</v>
      </c>
      <c r="AO80" s="187"/>
      <c r="AP80" s="28"/>
      <c r="AQ80" s="28"/>
      <c r="AR80" s="28"/>
      <c r="AS80" s="28"/>
      <c r="AT80" s="28"/>
      <c r="AU80" s="28"/>
      <c r="AV80" s="87">
        <f t="shared" si="34"/>
        <v>0</v>
      </c>
      <c r="AW80" s="88"/>
      <c r="AX80" s="27"/>
      <c r="AY80" s="61"/>
      <c r="AZ80" s="61"/>
      <c r="BA80" s="61"/>
      <c r="BB80" s="61"/>
      <c r="BC80" s="61"/>
      <c r="BD80" s="28"/>
      <c r="BE80" s="28"/>
      <c r="BF80" s="28"/>
      <c r="BG80" s="30"/>
      <c r="BH80" s="29"/>
      <c r="BI80" s="29"/>
      <c r="BJ80" s="29"/>
      <c r="BK80" s="29"/>
      <c r="BL80" s="186">
        <f t="shared" si="35"/>
        <v>0</v>
      </c>
      <c r="BM80" s="187"/>
      <c r="BN80" s="87">
        <f t="shared" si="36"/>
        <v>0</v>
      </c>
      <c r="BO80" s="88"/>
    </row>
    <row r="81" spans="1:67" ht="9" customHeight="1">
      <c r="A81" s="121">
        <v>65</v>
      </c>
      <c r="B81" s="121"/>
      <c r="C81" s="105" t="s">
        <v>112</v>
      </c>
      <c r="D81" s="105"/>
      <c r="E81" s="105"/>
      <c r="F81" s="105"/>
      <c r="G81" s="105"/>
      <c r="H81" s="105"/>
      <c r="I81" s="106"/>
      <c r="J81" s="106"/>
      <c r="K81" s="106"/>
      <c r="L81" s="106"/>
      <c r="M81" s="106"/>
      <c r="N81" s="107"/>
      <c r="O81" s="107"/>
      <c r="P81" s="175"/>
      <c r="Q81" s="175"/>
      <c r="R81" s="167">
        <f>SUM(T81:W81)</f>
        <v>34</v>
      </c>
      <c r="S81" s="168"/>
      <c r="T81" s="177">
        <f t="shared" si="31"/>
        <v>34</v>
      </c>
      <c r="U81" s="168"/>
      <c r="V81" s="112"/>
      <c r="W81" s="89"/>
      <c r="X81" s="27">
        <v>1</v>
      </c>
      <c r="Y81" s="27">
        <v>1</v>
      </c>
      <c r="Z81" s="27">
        <v>2</v>
      </c>
      <c r="AA81" s="28">
        <v>1</v>
      </c>
      <c r="AB81" s="28">
        <v>1</v>
      </c>
      <c r="AC81" s="28"/>
      <c r="AD81" s="28"/>
      <c r="AE81" s="28"/>
      <c r="AF81" s="28"/>
      <c r="AG81" s="87">
        <f>SUM(X81*X$47,Y81*Y$47,Z81*Z$47,AA81*AA$47,AB81*AB$47,AC81*AC$47,AD81*AD$47,AE81*AE$47,AF81*AF$47)</f>
        <v>34</v>
      </c>
      <c r="AH81" s="88"/>
      <c r="AI81" s="27"/>
      <c r="AJ81" s="29"/>
      <c r="AK81" s="29"/>
      <c r="AL81" s="29"/>
      <c r="AM81" s="29"/>
      <c r="AN81" s="186">
        <f t="shared" si="33"/>
        <v>34</v>
      </c>
      <c r="AO81" s="187"/>
      <c r="AP81" s="28"/>
      <c r="AQ81" s="28"/>
      <c r="AR81" s="28"/>
      <c r="AS81" s="28"/>
      <c r="AT81" s="28"/>
      <c r="AU81" s="28"/>
      <c r="AV81" s="87">
        <f>SUM(AI81*AI$47,AJ81*AJ$47,AK81*AK$47,AL81*AL$47,AM81*AM$47,AP81*AP$47,AQ81*AQ$47,AR81*AR$47,AS81*AS$47,AT81*AT$47,AU81*AU$47)</f>
        <v>0</v>
      </c>
      <c r="AW81" s="88"/>
      <c r="AX81" s="27"/>
      <c r="AY81" s="61"/>
      <c r="AZ81" s="61"/>
      <c r="BA81" s="61"/>
      <c r="BB81" s="61"/>
      <c r="BC81" s="61"/>
      <c r="BD81" s="28"/>
      <c r="BE81" s="28"/>
      <c r="BF81" s="28"/>
      <c r="BG81" s="30"/>
      <c r="BH81" s="29"/>
      <c r="BI81" s="29"/>
      <c r="BJ81" s="29"/>
      <c r="BK81" s="29"/>
      <c r="BL81" s="186">
        <f t="shared" si="35"/>
        <v>0</v>
      </c>
      <c r="BM81" s="187"/>
      <c r="BN81" s="87">
        <f>SUM(AX81*AX$47,AY81*AY$47,AZ81*AZ$47,BA81*BA$47,BB81*BB$47,BC81*BC$47,BD81*BD$47,BE81*BE$47,BF81*BF$47,BG81*BG$47,BH81*BH$47,BI81*BI$47,BJ81*BJ$47,BK81*BK$47)</f>
        <v>0</v>
      </c>
      <c r="BO81" s="88"/>
    </row>
    <row r="82" spans="1:67" ht="9" customHeight="1">
      <c r="A82" s="121">
        <v>66</v>
      </c>
      <c r="B82" s="121"/>
      <c r="C82" s="105" t="s">
        <v>113</v>
      </c>
      <c r="D82" s="105"/>
      <c r="E82" s="105"/>
      <c r="F82" s="105"/>
      <c r="G82" s="105"/>
      <c r="H82" s="105"/>
      <c r="I82" s="106"/>
      <c r="J82" s="106"/>
      <c r="K82" s="106"/>
      <c r="L82" s="106"/>
      <c r="M82" s="106"/>
      <c r="N82" s="107"/>
      <c r="O82" s="107"/>
      <c r="P82" s="175"/>
      <c r="Q82" s="175"/>
      <c r="R82" s="167">
        <f>SUM(T82:W82)</f>
        <v>64</v>
      </c>
      <c r="S82" s="168"/>
      <c r="T82" s="177">
        <f t="shared" si="31"/>
        <v>42</v>
      </c>
      <c r="U82" s="168"/>
      <c r="V82" s="112">
        <v>22</v>
      </c>
      <c r="W82" s="89"/>
      <c r="X82" s="27"/>
      <c r="Y82" s="27"/>
      <c r="Z82" s="27"/>
      <c r="AA82" s="28"/>
      <c r="AB82" s="28"/>
      <c r="AC82" s="28">
        <v>2</v>
      </c>
      <c r="AD82" s="28">
        <v>2</v>
      </c>
      <c r="AE82" s="28">
        <v>3</v>
      </c>
      <c r="AF82" s="28">
        <v>3</v>
      </c>
      <c r="AG82" s="87">
        <f>SUM(X82*X$47,Y82*Y$47,Z82*Z$47,AA82*AA$47,AB82*AB$47,AC82*AC$47,AD82*AD$47,AE82*AE$47,AF82*AF$47)</f>
        <v>16</v>
      </c>
      <c r="AH82" s="88"/>
      <c r="AI82" s="27">
        <v>1</v>
      </c>
      <c r="AJ82" s="29"/>
      <c r="AK82" s="29"/>
      <c r="AL82" s="29"/>
      <c r="AM82" s="29"/>
      <c r="AN82" s="186">
        <f t="shared" si="33"/>
        <v>20</v>
      </c>
      <c r="AO82" s="187"/>
      <c r="AP82" s="28">
        <v>1</v>
      </c>
      <c r="AQ82" s="28">
        <v>2</v>
      </c>
      <c r="AR82" s="28">
        <v>2</v>
      </c>
      <c r="AS82" s="28">
        <v>2</v>
      </c>
      <c r="AT82" s="28">
        <v>1</v>
      </c>
      <c r="AU82" s="28"/>
      <c r="AV82" s="87">
        <f>SUM(AI82*AI$47,AJ82*AJ$47,AK82*AK$47,AL82*AL$47,AM82*AM$47,AP82*AP$47,AQ82*AQ$47,AR82*AR$47,AS82*AS$47,AT82*AT$47,AU82*AU$47)</f>
        <v>36</v>
      </c>
      <c r="AW82" s="88"/>
      <c r="AX82" s="27"/>
      <c r="AY82" s="61">
        <v>1</v>
      </c>
      <c r="AZ82" s="61">
        <v>2</v>
      </c>
      <c r="BA82" s="61">
        <v>1</v>
      </c>
      <c r="BB82" s="61">
        <v>2</v>
      </c>
      <c r="BC82" s="61"/>
      <c r="BD82" s="28"/>
      <c r="BE82" s="28"/>
      <c r="BF82" s="28"/>
      <c r="BG82" s="30"/>
      <c r="BH82" s="29"/>
      <c r="BI82" s="29"/>
      <c r="BJ82" s="29"/>
      <c r="BK82" s="29"/>
      <c r="BL82" s="186">
        <f t="shared" si="35"/>
        <v>44</v>
      </c>
      <c r="BM82" s="187"/>
      <c r="BN82" s="87">
        <f>SUM(AX82*AX$47,AY82*AY$47,AZ82*AZ$47,BA82*BA$47,BB82*BB$47,BC82*BC$47,BD82*BD$47,BE82*BE$47,BF82*BF$47,BG82*BG$47,BH82*BH$47,BI82*BI$47,BJ82*BJ$47,BK82*BK$47)</f>
        <v>12</v>
      </c>
      <c r="BO82" s="88"/>
    </row>
    <row r="83" spans="1:67" ht="18" customHeight="1">
      <c r="A83" s="121">
        <v>67</v>
      </c>
      <c r="B83" s="121"/>
      <c r="C83" s="105" t="s">
        <v>114</v>
      </c>
      <c r="D83" s="105"/>
      <c r="E83" s="105"/>
      <c r="F83" s="105"/>
      <c r="G83" s="105"/>
      <c r="H83" s="105"/>
      <c r="I83" s="106"/>
      <c r="J83" s="106"/>
      <c r="K83" s="106"/>
      <c r="L83" s="106"/>
      <c r="M83" s="106"/>
      <c r="N83" s="107"/>
      <c r="O83" s="107"/>
      <c r="P83" s="175"/>
      <c r="Q83" s="175"/>
      <c r="R83" s="167">
        <f t="shared" si="30"/>
        <v>25</v>
      </c>
      <c r="S83" s="168"/>
      <c r="T83" s="177">
        <f t="shared" si="31"/>
        <v>24</v>
      </c>
      <c r="U83" s="168"/>
      <c r="V83" s="112">
        <v>1</v>
      </c>
      <c r="W83" s="89"/>
      <c r="X83" s="27"/>
      <c r="Y83" s="27"/>
      <c r="Z83" s="27"/>
      <c r="AA83" s="28">
        <v>1</v>
      </c>
      <c r="AB83" s="28">
        <v>1</v>
      </c>
      <c r="AC83" s="28">
        <v>1</v>
      </c>
      <c r="AD83" s="28">
        <v>1</v>
      </c>
      <c r="AE83" s="28">
        <v>2</v>
      </c>
      <c r="AF83" s="28">
        <v>2</v>
      </c>
      <c r="AG83" s="87">
        <f t="shared" si="32"/>
        <v>25</v>
      </c>
      <c r="AH83" s="88"/>
      <c r="AI83" s="27"/>
      <c r="AJ83" s="29"/>
      <c r="AK83" s="29"/>
      <c r="AL83" s="29"/>
      <c r="AM83" s="29"/>
      <c r="AN83" s="186">
        <f t="shared" si="33"/>
        <v>25</v>
      </c>
      <c r="AO83" s="187"/>
      <c r="AP83" s="28"/>
      <c r="AQ83" s="28"/>
      <c r="AR83" s="28"/>
      <c r="AS83" s="28"/>
      <c r="AT83" s="28"/>
      <c r="AU83" s="28"/>
      <c r="AV83" s="87">
        <f t="shared" si="34"/>
        <v>0</v>
      </c>
      <c r="AW83" s="88"/>
      <c r="AX83" s="27"/>
      <c r="AY83" s="61"/>
      <c r="AZ83" s="61"/>
      <c r="BA83" s="61"/>
      <c r="BB83" s="61"/>
      <c r="BC83" s="61"/>
      <c r="BD83" s="28"/>
      <c r="BE83" s="28"/>
      <c r="BF83" s="28"/>
      <c r="BG83" s="30"/>
      <c r="BH83" s="29"/>
      <c r="BI83" s="29"/>
      <c r="BJ83" s="29"/>
      <c r="BK83" s="29"/>
      <c r="BL83" s="186">
        <f t="shared" si="35"/>
        <v>0</v>
      </c>
      <c r="BM83" s="187"/>
      <c r="BN83" s="87">
        <f t="shared" si="36"/>
        <v>0</v>
      </c>
      <c r="BO83" s="88"/>
    </row>
    <row r="84" spans="1:67" ht="9" customHeight="1">
      <c r="A84" s="121">
        <v>68</v>
      </c>
      <c r="B84" s="121"/>
      <c r="C84" s="105" t="s">
        <v>67</v>
      </c>
      <c r="D84" s="105"/>
      <c r="E84" s="105"/>
      <c r="F84" s="105"/>
      <c r="G84" s="105"/>
      <c r="H84" s="105"/>
      <c r="I84" s="106"/>
      <c r="J84" s="106"/>
      <c r="K84" s="106"/>
      <c r="L84" s="106"/>
      <c r="M84" s="106"/>
      <c r="N84" s="107"/>
      <c r="O84" s="107"/>
      <c r="P84" s="175"/>
      <c r="Q84" s="175"/>
      <c r="R84" s="167">
        <f t="shared" si="30"/>
        <v>30</v>
      </c>
      <c r="S84" s="168"/>
      <c r="T84" s="177">
        <f t="shared" si="31"/>
        <v>30</v>
      </c>
      <c r="U84" s="168"/>
      <c r="V84" s="112"/>
      <c r="W84" s="89"/>
      <c r="X84" s="27">
        <v>2</v>
      </c>
      <c r="Y84" s="27">
        <v>1</v>
      </c>
      <c r="Z84" s="27">
        <v>2</v>
      </c>
      <c r="AA84" s="28"/>
      <c r="AB84" s="28"/>
      <c r="AC84" s="28"/>
      <c r="AD84" s="28"/>
      <c r="AE84" s="28"/>
      <c r="AF84" s="28"/>
      <c r="AG84" s="87">
        <f t="shared" si="32"/>
        <v>30</v>
      </c>
      <c r="AH84" s="88"/>
      <c r="AI84" s="27"/>
      <c r="AJ84" s="29"/>
      <c r="AK84" s="29"/>
      <c r="AL84" s="29"/>
      <c r="AM84" s="29"/>
      <c r="AN84" s="186">
        <f t="shared" si="33"/>
        <v>30</v>
      </c>
      <c r="AO84" s="187"/>
      <c r="AP84" s="28"/>
      <c r="AQ84" s="28"/>
      <c r="AR84" s="28"/>
      <c r="AS84" s="28"/>
      <c r="AT84" s="28"/>
      <c r="AU84" s="28"/>
      <c r="AV84" s="87">
        <f t="shared" si="34"/>
        <v>0</v>
      </c>
      <c r="AW84" s="88"/>
      <c r="AX84" s="27"/>
      <c r="AY84" s="61"/>
      <c r="AZ84" s="61"/>
      <c r="BA84" s="61"/>
      <c r="BB84" s="61"/>
      <c r="BC84" s="61"/>
      <c r="BD84" s="28"/>
      <c r="BE84" s="28"/>
      <c r="BF84" s="28"/>
      <c r="BG84" s="30"/>
      <c r="BH84" s="29"/>
      <c r="BI84" s="29"/>
      <c r="BJ84" s="29"/>
      <c r="BK84" s="29"/>
      <c r="BL84" s="186">
        <f>SUM(AP84*AP$47,AQ84*AQ$47,AR84*AR$47,AS84*AS$47,AT84*AT$47,AU84*AU$47,AX84*AX$47,AY84*AY$47,AZ84*AZ$47,BA84*BA$47,BB84*BB$47,BC84*BC$47,BD84*BD$47,BE84*BE$47,BF84*BF$47,BG84*BG$47,BH84*BH$47,BI84*BI$47,BJ84*BJ$47,BK84*BK$47)</f>
        <v>0</v>
      </c>
      <c r="BM84" s="187"/>
      <c r="BN84" s="87">
        <f t="shared" si="36"/>
        <v>0</v>
      </c>
      <c r="BO84" s="88"/>
    </row>
    <row r="85" spans="1:67" ht="9" customHeight="1">
      <c r="A85" s="122">
        <v>7</v>
      </c>
      <c r="B85" s="122"/>
      <c r="C85" s="113" t="s">
        <v>105</v>
      </c>
      <c r="D85" s="113"/>
      <c r="E85" s="113"/>
      <c r="F85" s="113"/>
      <c r="G85" s="113"/>
      <c r="H85" s="113"/>
      <c r="I85" s="106"/>
      <c r="J85" s="106"/>
      <c r="K85" s="106"/>
      <c r="L85" s="106"/>
      <c r="M85" s="106"/>
      <c r="N85" s="107"/>
      <c r="O85" s="107"/>
      <c r="P85" s="95" t="s">
        <v>28</v>
      </c>
      <c r="Q85" s="95"/>
      <c r="R85" s="91">
        <f>SUM(R86:S89)</f>
        <v>1572</v>
      </c>
      <c r="S85" s="91"/>
      <c r="T85" s="91">
        <f>SUM(T86:U89)</f>
        <v>0</v>
      </c>
      <c r="U85" s="91"/>
      <c r="V85" s="91">
        <f>SUM(V86:W89)</f>
        <v>0</v>
      </c>
      <c r="W85" s="91"/>
      <c r="X85" s="60">
        <f aca="true" t="shared" si="37" ref="X85:AF85">SUM(X86:X89)</f>
        <v>6</v>
      </c>
      <c r="Y85" s="60">
        <f t="shared" si="37"/>
        <v>6</v>
      </c>
      <c r="Z85" s="60">
        <f>SUM(Z86:Z89)</f>
        <v>6</v>
      </c>
      <c r="AA85" s="60">
        <f t="shared" si="37"/>
        <v>6</v>
      </c>
      <c r="AB85" s="60">
        <f t="shared" si="37"/>
        <v>6</v>
      </c>
      <c r="AC85" s="60">
        <f t="shared" si="37"/>
        <v>6</v>
      </c>
      <c r="AD85" s="60">
        <f t="shared" si="37"/>
        <v>12</v>
      </c>
      <c r="AE85" s="60">
        <f t="shared" si="37"/>
        <v>12</v>
      </c>
      <c r="AF85" s="60">
        <f t="shared" si="37"/>
        <v>12</v>
      </c>
      <c r="AG85" s="91">
        <f>SUM(AG86:AH89)</f>
        <v>276</v>
      </c>
      <c r="AH85" s="88"/>
      <c r="AI85" s="60">
        <f>SUM(AI86:AI89)</f>
        <v>6</v>
      </c>
      <c r="AJ85" s="60">
        <f aca="true" t="shared" si="38" ref="AJ85:AU85">SUM(AJ86:AJ89)</f>
        <v>35</v>
      </c>
      <c r="AK85" s="60">
        <f t="shared" si="38"/>
        <v>28</v>
      </c>
      <c r="AL85" s="60">
        <f t="shared" si="38"/>
        <v>35</v>
      </c>
      <c r="AM85" s="60">
        <f t="shared" si="38"/>
        <v>28</v>
      </c>
      <c r="AN85" s="91">
        <f>SUM(AN86:AO89)</f>
        <v>741</v>
      </c>
      <c r="AO85" s="88"/>
      <c r="AP85" s="60">
        <f t="shared" si="38"/>
        <v>6</v>
      </c>
      <c r="AQ85" s="60">
        <f t="shared" si="38"/>
        <v>6</v>
      </c>
      <c r="AR85" s="60">
        <f>SUM(AR86:AR89)</f>
        <v>6</v>
      </c>
      <c r="AS85" s="60">
        <f>SUM(AS86:AS89)</f>
        <v>6</v>
      </c>
      <c r="AT85" s="60">
        <f t="shared" si="38"/>
        <v>12</v>
      </c>
      <c r="AU85" s="60">
        <f t="shared" si="38"/>
        <v>12</v>
      </c>
      <c r="AV85" s="91">
        <f>SUM(AV86:AW89)</f>
        <v>627</v>
      </c>
      <c r="AW85" s="88"/>
      <c r="AX85" s="60">
        <f aca="true" t="shared" si="39" ref="AX85:BK85">SUM(AX86:AX89)</f>
        <v>6</v>
      </c>
      <c r="AY85" s="60">
        <f t="shared" si="39"/>
        <v>6</v>
      </c>
      <c r="AZ85" s="60">
        <f t="shared" si="39"/>
        <v>6</v>
      </c>
      <c r="BA85" s="60">
        <f t="shared" si="39"/>
        <v>6</v>
      </c>
      <c r="BB85" s="60">
        <f t="shared" si="39"/>
        <v>6</v>
      </c>
      <c r="BC85" s="60">
        <f t="shared" si="39"/>
        <v>12</v>
      </c>
      <c r="BD85" s="60">
        <f>SUM(BD86:BD89)</f>
        <v>12</v>
      </c>
      <c r="BE85" s="60">
        <f>SUM(BE86:BE89)</f>
        <v>12</v>
      </c>
      <c r="BF85" s="60">
        <f t="shared" si="39"/>
        <v>12</v>
      </c>
      <c r="BG85" s="60">
        <f t="shared" si="39"/>
        <v>0</v>
      </c>
      <c r="BH85" s="60">
        <f t="shared" si="39"/>
        <v>35</v>
      </c>
      <c r="BI85" s="60">
        <f t="shared" si="39"/>
        <v>28</v>
      </c>
      <c r="BJ85" s="60">
        <f t="shared" si="39"/>
        <v>35</v>
      </c>
      <c r="BK85" s="60">
        <f t="shared" si="39"/>
        <v>0</v>
      </c>
      <c r="BL85" s="91">
        <f>SUM(BL86:BM89)</f>
        <v>831</v>
      </c>
      <c r="BM85" s="88"/>
      <c r="BN85" s="91">
        <f>SUM(BN86:BO89)</f>
        <v>669</v>
      </c>
      <c r="BO85" s="88"/>
    </row>
    <row r="86" spans="1:67" ht="18" customHeight="1">
      <c r="A86" s="121">
        <v>71</v>
      </c>
      <c r="B86" s="121"/>
      <c r="C86" s="105" t="s">
        <v>137</v>
      </c>
      <c r="D86" s="105"/>
      <c r="E86" s="105"/>
      <c r="F86" s="105"/>
      <c r="G86" s="105"/>
      <c r="H86" s="105"/>
      <c r="I86" s="106"/>
      <c r="J86" s="106"/>
      <c r="K86" s="106"/>
      <c r="L86" s="106"/>
      <c r="M86" s="106"/>
      <c r="N86" s="107"/>
      <c r="O86" s="107"/>
      <c r="P86" s="175"/>
      <c r="Q86" s="175"/>
      <c r="R86" s="167">
        <f>SUM(AG86,AV86,BN86,-V86)</f>
        <v>300</v>
      </c>
      <c r="S86" s="168"/>
      <c r="T86" s="177"/>
      <c r="U86" s="168"/>
      <c r="V86" s="112"/>
      <c r="W86" s="89"/>
      <c r="X86" s="27">
        <v>6</v>
      </c>
      <c r="Y86" s="27">
        <v>6</v>
      </c>
      <c r="Z86" s="27">
        <v>6</v>
      </c>
      <c r="AA86" s="28">
        <v>6</v>
      </c>
      <c r="AB86" s="28">
        <v>6</v>
      </c>
      <c r="AC86" s="28">
        <v>6</v>
      </c>
      <c r="AD86" s="28">
        <v>12</v>
      </c>
      <c r="AE86" s="28">
        <v>12</v>
      </c>
      <c r="AF86" s="28">
        <v>12</v>
      </c>
      <c r="AG86" s="87">
        <f>SUM(X86*X$47,Y86*Y$47,Z86*Z$47,AA86*AA$47,AB86*AB$47,AC86*AC$47,AD86*AD$47,AE86*AE$47,AF86*AF$47)</f>
        <v>276</v>
      </c>
      <c r="AH86" s="88"/>
      <c r="AI86" s="27">
        <v>6</v>
      </c>
      <c r="AJ86" s="29"/>
      <c r="AK86" s="29"/>
      <c r="AL86" s="29"/>
      <c r="AM86" s="29"/>
      <c r="AN86" s="186">
        <f>SUM(X86*X$47,Y86*Y$47,Z86*Z$47,AA86*AA$47,AB86*AB$47,AC86*AC$47,AD86*AD$47,AE86*AE$47,AF86*AF$47,AI86*AI$47,AJ86*AJ$47,AK86*AK$47,AL86*AL$47,AM86*AM$47)</f>
        <v>300</v>
      </c>
      <c r="AO86" s="187"/>
      <c r="AP86" s="28"/>
      <c r="AQ86" s="28"/>
      <c r="AR86" s="28"/>
      <c r="AS86" s="28"/>
      <c r="AT86" s="28"/>
      <c r="AU86" s="28"/>
      <c r="AV86" s="87">
        <f>SUM(AI86*AI$47,AJ86*AJ$47,AK86*AK$47,AL86*AL$47,AM86*AM$47,AP86*AP$47,AQ86*AQ$47,AR86*AR$47,AS86*AS$47,AT86*AT$47,AU86*AU$47)</f>
        <v>24</v>
      </c>
      <c r="AW86" s="88"/>
      <c r="AX86" s="27"/>
      <c r="AY86" s="61"/>
      <c r="AZ86" s="61"/>
      <c r="BA86" s="61"/>
      <c r="BB86" s="61"/>
      <c r="BC86" s="61"/>
      <c r="BD86" s="28"/>
      <c r="BE86" s="28"/>
      <c r="BF86" s="28"/>
      <c r="BG86" s="30"/>
      <c r="BH86" s="29"/>
      <c r="BI86" s="29"/>
      <c r="BJ86" s="29"/>
      <c r="BK86" s="29"/>
      <c r="BL86" s="186">
        <f>SUM(AP86*AP$47,AQ86*AQ$47,AR86*AR$47,AS86*AS$47,AT86*AT$47,AU86*AU$47,AX86*AX$47,AY86*AY$47,AZ86*AZ$47,BA86*BA$47,BB86*BB$47,BC86*BC$47,BD86*BD$47,BE86*BE$47,BF86*BF$47,BG86*BG$47,BH86*BH$47,BI86*BI$47,BJ86*BJ$47,BK86*BK$47)</f>
        <v>0</v>
      </c>
      <c r="BM86" s="187"/>
      <c r="BN86" s="87">
        <f>SUM(AX86*AX$47,AY86*AY$47,AZ86*AZ$47,BA86*BA$47,BB86*BB$47,BC86*BC$47,BD86*BD$47,BE86*BE$47,BF86*BF$47,BG86*BG$47,BH86*BH$47,BI86*BI$47,BJ86*BJ$47,BK86*BK$47)</f>
        <v>0</v>
      </c>
      <c r="BO86" s="88"/>
    </row>
    <row r="87" spans="1:67" ht="18" customHeight="1">
      <c r="A87" s="121">
        <v>72</v>
      </c>
      <c r="B87" s="121"/>
      <c r="C87" s="105" t="s">
        <v>138</v>
      </c>
      <c r="D87" s="105"/>
      <c r="E87" s="105"/>
      <c r="F87" s="105"/>
      <c r="G87" s="105"/>
      <c r="H87" s="105"/>
      <c r="I87" s="106"/>
      <c r="J87" s="106"/>
      <c r="K87" s="106"/>
      <c r="L87" s="106"/>
      <c r="M87" s="106"/>
      <c r="N87" s="107"/>
      <c r="O87" s="107"/>
      <c r="P87" s="175"/>
      <c r="Q87" s="175"/>
      <c r="R87" s="167">
        <f>SUM(AG87,AV87,BN87,-V87)</f>
        <v>348</v>
      </c>
      <c r="S87" s="168"/>
      <c r="T87" s="177"/>
      <c r="U87" s="168"/>
      <c r="V87" s="112"/>
      <c r="W87" s="89"/>
      <c r="X87" s="27"/>
      <c r="Y87" s="27"/>
      <c r="Z87" s="27"/>
      <c r="AA87" s="28"/>
      <c r="AB87" s="28"/>
      <c r="AC87" s="28"/>
      <c r="AD87" s="28"/>
      <c r="AE87" s="28"/>
      <c r="AF87" s="28"/>
      <c r="AG87" s="87">
        <f>SUM(X87*X$47,Y87*Y$47,Z87*Z$47,AA87*AA$47,AB87*AB$47,AC87*AC$47,AD87*AD$47,AE87*AE$47,AF87*AF$47)</f>
        <v>0</v>
      </c>
      <c r="AH87" s="88"/>
      <c r="AI87" s="27"/>
      <c r="AJ87" s="29"/>
      <c r="AK87" s="29"/>
      <c r="AL87" s="29"/>
      <c r="AM87" s="29"/>
      <c r="AN87" s="186">
        <f>SUM(X87*X$47,Y87*Y$47,Z87*Z$47,AA87*AA$47,AB87*AB$47,AC87*AC$47,AD87*AD$47,AE87*AE$47,AF87*AF$47,AI87*AI$47,AJ87*AJ$47,AK87*AK$47,AL87*AL$47,AM87*AM$47)</f>
        <v>0</v>
      </c>
      <c r="AO87" s="187"/>
      <c r="AP87" s="28">
        <v>6</v>
      </c>
      <c r="AQ87" s="28">
        <v>6</v>
      </c>
      <c r="AR87" s="28">
        <v>6</v>
      </c>
      <c r="AS87" s="28">
        <v>6</v>
      </c>
      <c r="AT87" s="28">
        <v>12</v>
      </c>
      <c r="AU87" s="28">
        <v>12</v>
      </c>
      <c r="AV87" s="87">
        <f>SUM(AI87*AI$47,AJ87*AJ$47,AK87*AK$47,AL87*AL$47,AM87*AM$47,AP87*AP$47,AQ87*AQ$47,AR87*AR$47,AS87*AS$47,AT87*AT$47,AU87*AU$47)</f>
        <v>162</v>
      </c>
      <c r="AW87" s="88"/>
      <c r="AX87" s="27">
        <v>6</v>
      </c>
      <c r="AY87" s="61">
        <v>6</v>
      </c>
      <c r="AZ87" s="61">
        <v>6</v>
      </c>
      <c r="BA87" s="61">
        <v>6</v>
      </c>
      <c r="BB87" s="61">
        <v>6</v>
      </c>
      <c r="BC87" s="61">
        <v>12</v>
      </c>
      <c r="BD87" s="28">
        <v>12</v>
      </c>
      <c r="BE87" s="28">
        <v>12</v>
      </c>
      <c r="BF87" s="28">
        <v>12</v>
      </c>
      <c r="BG87" s="30"/>
      <c r="BH87" s="29"/>
      <c r="BI87" s="29"/>
      <c r="BJ87" s="29"/>
      <c r="BK87" s="29"/>
      <c r="BL87" s="186">
        <f>SUM(AP87*AP$47,AQ87*AQ$47,AR87*AR$47,AS87*AS$47,AT87*AT$47,AU87*AU$47,AX87*AX$47,AY87*AY$47,AZ87*AZ$47,BA87*BA$47,BB87*BB$47,BC87*BC$47,BD87*BD$47,BE87*BE$47,BF87*BF$47,BG87*BG$47,BH87*BH$47,BI87*BI$47,BJ87*BJ$47,BK87*BK$47)</f>
        <v>348</v>
      </c>
      <c r="BM87" s="187"/>
      <c r="BN87" s="87">
        <f>SUM(AX87*AX$47,AY87*AY$47,AZ87*AZ$47,BA87*BA$47,BB87*BB$47,BC87*BC$47,BD87*BD$47,BE87*BE$47,BF87*BF$47,BG87*BG$47,BH87*BH$47,BI87*BI$47,BJ87*BJ$47,BK87*BK$47)</f>
        <v>186</v>
      </c>
      <c r="BO87" s="88"/>
    </row>
    <row r="88" spans="1:67" ht="18" customHeight="1">
      <c r="A88" s="121">
        <v>73</v>
      </c>
      <c r="B88" s="121"/>
      <c r="C88" s="105" t="s">
        <v>139</v>
      </c>
      <c r="D88" s="105"/>
      <c r="E88" s="105"/>
      <c r="F88" s="105"/>
      <c r="G88" s="105"/>
      <c r="H88" s="105"/>
      <c r="I88" s="106"/>
      <c r="J88" s="106"/>
      <c r="K88" s="106"/>
      <c r="L88" s="106"/>
      <c r="M88" s="106"/>
      <c r="N88" s="107"/>
      <c r="O88" s="107"/>
      <c r="P88" s="175"/>
      <c r="Q88" s="175"/>
      <c r="R88" s="167">
        <f>SUM(AG88,AV88,BN88,-V88)</f>
        <v>441</v>
      </c>
      <c r="S88" s="168"/>
      <c r="T88" s="177"/>
      <c r="U88" s="168"/>
      <c r="V88" s="112"/>
      <c r="W88" s="89"/>
      <c r="X88" s="27"/>
      <c r="Y88" s="27"/>
      <c r="Z88" s="27"/>
      <c r="AA88" s="28"/>
      <c r="AB88" s="28"/>
      <c r="AC88" s="28"/>
      <c r="AD88" s="28"/>
      <c r="AE88" s="28"/>
      <c r="AF88" s="28"/>
      <c r="AG88" s="87">
        <f>SUM(X88*X$47,Y88*Y$47,Z88*Z$47,AA88*AA$47,AB88*AB$47,AC88*AC$47,AD88*AD$47,AE88*AE$47,AF88*AF$47)</f>
        <v>0</v>
      </c>
      <c r="AH88" s="88"/>
      <c r="AI88" s="27"/>
      <c r="AJ88" s="29">
        <v>35</v>
      </c>
      <c r="AK88" s="29">
        <v>28</v>
      </c>
      <c r="AL88" s="29">
        <v>35</v>
      </c>
      <c r="AM88" s="29">
        <v>28</v>
      </c>
      <c r="AN88" s="186">
        <f>SUM(X88*X$47,Y88*Y$47,Z88*Z$47,AA88*AA$47,AB88*AB$47,AC88*AC$47,AD88*AD$47,AE88*AE$47,AF88*AF$47,AI88*AI$47,AJ88*AJ$47,AK88*AK$47,AL88*AL$47,AM88*AM$47)</f>
        <v>441</v>
      </c>
      <c r="AO88" s="187"/>
      <c r="AP88" s="28"/>
      <c r="AQ88" s="28"/>
      <c r="AR88" s="28"/>
      <c r="AS88" s="28"/>
      <c r="AT88" s="28"/>
      <c r="AU88" s="28"/>
      <c r="AV88" s="87">
        <f>SUM(AI88*AI$47,AJ88*AJ$47,AK88*AK$47,AL88*AL$47,AM88*AM$47,AP88*AP$47,AQ88*AQ$47,AR88*AR$47,AS88*AS$47,AT88*AT$47,AU88*AU$47)</f>
        <v>441</v>
      </c>
      <c r="AW88" s="88"/>
      <c r="AX88" s="27"/>
      <c r="AY88" s="61"/>
      <c r="AZ88" s="61"/>
      <c r="BA88" s="61"/>
      <c r="BB88" s="61"/>
      <c r="BC88" s="61"/>
      <c r="BD88" s="28"/>
      <c r="BE88" s="28"/>
      <c r="BF88" s="28"/>
      <c r="BG88" s="30"/>
      <c r="BH88" s="29"/>
      <c r="BI88" s="29"/>
      <c r="BJ88" s="29"/>
      <c r="BK88" s="29"/>
      <c r="BL88" s="186">
        <f>SUM(AP88*AP$47,AQ88*AQ$47,AR88*AR$47,AS88*AS$47,AT88*AT$47,AU88*AU$47,AX88*AX$47,AY88*AY$47,AZ88*AZ$47,BA88*BA$47,BB88*BB$47,BC88*BC$47,BD88*BD$47,BE88*BE$47,BF88*BF$47,BG88*BG$47,BH88*BH$47,BI88*BI$47,BJ88*BJ$47,BK88*BK$47)</f>
        <v>0</v>
      </c>
      <c r="BM88" s="187"/>
      <c r="BN88" s="87">
        <f>SUM(AX88*AX$47,AY88*AY$47,AZ88*AZ$47,BA88*BA$47,BB88*BB$47,BC88*BC$47,BD88*BD$47,BE88*BE$47,BF88*BF$47,BG88*BG$47,BH88*BH$47,BI88*BI$47,BJ88*BJ$47,BK88*BK$47)</f>
        <v>0</v>
      </c>
      <c r="BO88" s="88"/>
    </row>
    <row r="89" spans="1:67" ht="18" customHeight="1">
      <c r="A89" s="121">
        <v>74</v>
      </c>
      <c r="B89" s="121"/>
      <c r="C89" s="105" t="s">
        <v>140</v>
      </c>
      <c r="D89" s="105"/>
      <c r="E89" s="105"/>
      <c r="F89" s="105"/>
      <c r="G89" s="105"/>
      <c r="H89" s="105"/>
      <c r="I89" s="106"/>
      <c r="J89" s="106"/>
      <c r="K89" s="106"/>
      <c r="L89" s="106"/>
      <c r="M89" s="106"/>
      <c r="N89" s="107"/>
      <c r="O89" s="107"/>
      <c r="P89" s="175"/>
      <c r="Q89" s="175"/>
      <c r="R89" s="167">
        <f>SUM(AG89,AV89,BN89,-V89)</f>
        <v>483</v>
      </c>
      <c r="S89" s="168"/>
      <c r="T89" s="177"/>
      <c r="U89" s="168"/>
      <c r="V89" s="112"/>
      <c r="W89" s="89"/>
      <c r="X89" s="27"/>
      <c r="Y89" s="27"/>
      <c r="Z89" s="27"/>
      <c r="AA89" s="28"/>
      <c r="AB89" s="28"/>
      <c r="AC89" s="28"/>
      <c r="AD89" s="28"/>
      <c r="AE89" s="28"/>
      <c r="AF89" s="28"/>
      <c r="AG89" s="87">
        <f>SUM(X89*X$47,Y89*Y$47,Z89*Z$47,AA89*AA$47,AB89*AB$47,AC89*AC$47,AD89*AD$47,AE89*AE$47,AF89*AF$47)</f>
        <v>0</v>
      </c>
      <c r="AH89" s="88"/>
      <c r="AI89" s="27"/>
      <c r="AJ89" s="29"/>
      <c r="AK89" s="29"/>
      <c r="AL89" s="29"/>
      <c r="AM89" s="29"/>
      <c r="AN89" s="186">
        <f>SUM(X89*X$47,Y89*Y$47,Z89*Z$47,AA89*AA$47,AB89*AB$47,AC89*AC$47,AD89*AD$47,AE89*AE$47,AF89*AF$47,AI89*AI$47,AJ89*AJ$47,AK89*AK$47,AL89*AL$47,AM89*AM$47)</f>
        <v>0</v>
      </c>
      <c r="AO89" s="187"/>
      <c r="AP89" s="28"/>
      <c r="AQ89" s="28"/>
      <c r="AR89" s="28"/>
      <c r="AS89" s="28"/>
      <c r="AT89" s="28"/>
      <c r="AU89" s="28"/>
      <c r="AV89" s="87">
        <f>SUM(AI89*AI$47,AJ89*AJ$47,AK89*AK$47,AL89*AL$47,AM89*AM$47,AP89*AP$47,AQ89*AQ$47,AR89*AR$47,AS89*AS$47,AT89*AT$47,AU89*AU$47)</f>
        <v>0</v>
      </c>
      <c r="AW89" s="88"/>
      <c r="AX89" s="27"/>
      <c r="AY89" s="61"/>
      <c r="AZ89" s="61"/>
      <c r="BA89" s="61"/>
      <c r="BB89" s="61"/>
      <c r="BC89" s="61"/>
      <c r="BD89" s="28"/>
      <c r="BE89" s="28"/>
      <c r="BF89" s="28"/>
      <c r="BG89" s="30"/>
      <c r="BH89" s="29">
        <v>35</v>
      </c>
      <c r="BI89" s="29">
        <v>28</v>
      </c>
      <c r="BJ89" s="29">
        <v>35</v>
      </c>
      <c r="BK89" s="29"/>
      <c r="BL89" s="186">
        <f>SUM(AP89*AP$47,AQ89*AQ$47,AR89*AR$47,AS89*AS$47,AT89*AT$47,AU89*AU$47,AX89*AX$47,AY89*AY$47,AZ89*AZ$47,BA89*BA$47,BB89*BB$47,BC89*BC$47,BD89*BD$47,BE89*BE$47,BF89*BF$47,BG89*BG$47,BH89*BH$47,BI89*BI$47,BJ89*BJ$47,BK89*BK$47)</f>
        <v>483</v>
      </c>
      <c r="BM89" s="187"/>
      <c r="BN89" s="87">
        <f>SUM(AX89*AX$47,AY89*AY$47,AZ89*AZ$47,BA89*BA$47,BB89*BB$47,BC89*BC$47,BD89*BD$47,BE89*BE$47,BF89*BF$47,BG89*BG$47,BH89*BH$47,BI89*BI$47,BJ89*BJ$47,BK89*BK$47)</f>
        <v>483</v>
      </c>
      <c r="BO89" s="88"/>
    </row>
    <row r="90" spans="1:67" ht="9" customHeight="1">
      <c r="A90" s="122">
        <v>8</v>
      </c>
      <c r="B90" s="122"/>
      <c r="C90" s="113" t="s">
        <v>106</v>
      </c>
      <c r="D90" s="113"/>
      <c r="E90" s="113"/>
      <c r="F90" s="113"/>
      <c r="G90" s="113"/>
      <c r="H90" s="113"/>
      <c r="I90" s="106"/>
      <c r="J90" s="106"/>
      <c r="K90" s="106"/>
      <c r="L90" s="106"/>
      <c r="M90" s="106"/>
      <c r="N90" s="107"/>
      <c r="O90" s="107"/>
      <c r="P90" s="95"/>
      <c r="Q90" s="95"/>
      <c r="R90" s="91">
        <f>SUM(R91:S92)</f>
        <v>45</v>
      </c>
      <c r="S90" s="91"/>
      <c r="T90" s="91">
        <f>SUM(T91:U92)</f>
        <v>45</v>
      </c>
      <c r="U90" s="91"/>
      <c r="V90" s="91">
        <f>SUM(V91:W92)</f>
        <v>0</v>
      </c>
      <c r="W90" s="91"/>
      <c r="X90" s="60">
        <f aca="true" t="shared" si="40" ref="X90:AF90">SUM(X91:X92)</f>
        <v>0</v>
      </c>
      <c r="Y90" s="60">
        <f t="shared" si="40"/>
        <v>0</v>
      </c>
      <c r="Z90" s="60">
        <f>SUM(Z91:Z92)</f>
        <v>0</v>
      </c>
      <c r="AA90" s="60">
        <f t="shared" si="40"/>
        <v>0</v>
      </c>
      <c r="AB90" s="60">
        <f t="shared" si="40"/>
        <v>0</v>
      </c>
      <c r="AC90" s="60">
        <f t="shared" si="40"/>
        <v>0</v>
      </c>
      <c r="AD90" s="60">
        <f t="shared" si="40"/>
        <v>0</v>
      </c>
      <c r="AE90" s="60">
        <f t="shared" si="40"/>
        <v>0</v>
      </c>
      <c r="AF90" s="60">
        <f t="shared" si="40"/>
        <v>0</v>
      </c>
      <c r="AG90" s="91">
        <f>SUM(AG91:AH92)</f>
        <v>0</v>
      </c>
      <c r="AH90" s="88"/>
      <c r="AI90" s="60">
        <f>SUM(AI91:AI92)</f>
        <v>0</v>
      </c>
      <c r="AJ90" s="60">
        <f aca="true" t="shared" si="41" ref="AJ90:AU90">SUM(AJ91:AJ92)</f>
        <v>0</v>
      </c>
      <c r="AK90" s="60">
        <f t="shared" si="41"/>
        <v>0</v>
      </c>
      <c r="AL90" s="60">
        <f t="shared" si="41"/>
        <v>0</v>
      </c>
      <c r="AM90" s="60">
        <f t="shared" si="41"/>
        <v>0</v>
      </c>
      <c r="AN90" s="91">
        <f>SUM(AN91:AO92)</f>
        <v>0</v>
      </c>
      <c r="AO90" s="88"/>
      <c r="AP90" s="60">
        <f t="shared" si="41"/>
        <v>0</v>
      </c>
      <c r="AQ90" s="60">
        <f t="shared" si="41"/>
        <v>0</v>
      </c>
      <c r="AR90" s="60">
        <f>SUM(AR91:AR92)</f>
        <v>0</v>
      </c>
      <c r="AS90" s="60">
        <f>SUM(AS91:AS92)</f>
        <v>0</v>
      </c>
      <c r="AT90" s="60">
        <f t="shared" si="41"/>
        <v>0</v>
      </c>
      <c r="AU90" s="60">
        <f t="shared" si="41"/>
        <v>0</v>
      </c>
      <c r="AV90" s="91">
        <f>SUM(AV91:AW92)</f>
        <v>0</v>
      </c>
      <c r="AW90" s="88"/>
      <c r="AX90" s="60">
        <f aca="true" t="shared" si="42" ref="AX90:BK90">SUM(AX91:AX92)</f>
        <v>5</v>
      </c>
      <c r="AY90" s="60">
        <f t="shared" si="42"/>
        <v>2</v>
      </c>
      <c r="AZ90" s="60">
        <f t="shared" si="42"/>
        <v>2</v>
      </c>
      <c r="BA90" s="60">
        <f t="shared" si="42"/>
        <v>1</v>
      </c>
      <c r="BB90" s="60">
        <f t="shared" si="42"/>
        <v>0</v>
      </c>
      <c r="BC90" s="60">
        <f t="shared" si="42"/>
        <v>0</v>
      </c>
      <c r="BD90" s="60">
        <f>SUM(BD91:BD92)</f>
        <v>0</v>
      </c>
      <c r="BE90" s="60">
        <f>SUM(BE91:BE92)</f>
        <v>0</v>
      </c>
      <c r="BF90" s="60">
        <f t="shared" si="42"/>
        <v>0</v>
      </c>
      <c r="BG90" s="60">
        <f t="shared" si="42"/>
        <v>0</v>
      </c>
      <c r="BH90" s="60">
        <f t="shared" si="42"/>
        <v>0</v>
      </c>
      <c r="BI90" s="60">
        <f t="shared" si="42"/>
        <v>0</v>
      </c>
      <c r="BJ90" s="60">
        <f t="shared" si="42"/>
        <v>0</v>
      </c>
      <c r="BK90" s="60">
        <f t="shared" si="42"/>
        <v>0</v>
      </c>
      <c r="BL90" s="91">
        <f>SUM(BL91:BM92)</f>
        <v>45</v>
      </c>
      <c r="BM90" s="88"/>
      <c r="BN90" s="91">
        <f>SUM(BN91:BO92)</f>
        <v>45</v>
      </c>
      <c r="BO90" s="88"/>
    </row>
    <row r="91" spans="1:67" ht="9" customHeight="1">
      <c r="A91" s="121">
        <v>81</v>
      </c>
      <c r="B91" s="121"/>
      <c r="C91" s="105" t="s">
        <v>107</v>
      </c>
      <c r="D91" s="105"/>
      <c r="E91" s="105"/>
      <c r="F91" s="105"/>
      <c r="G91" s="105"/>
      <c r="H91" s="105"/>
      <c r="I91" s="106"/>
      <c r="J91" s="106"/>
      <c r="K91" s="106"/>
      <c r="L91" s="106"/>
      <c r="M91" s="106"/>
      <c r="N91" s="107"/>
      <c r="O91" s="107"/>
      <c r="P91" s="175"/>
      <c r="Q91" s="175"/>
      <c r="R91" s="167">
        <f>SUM(T91:W91)</f>
        <v>12</v>
      </c>
      <c r="S91" s="168"/>
      <c r="T91" s="177">
        <f>SUM(AG91,AV91,BN91,-V91)</f>
        <v>12</v>
      </c>
      <c r="U91" s="168"/>
      <c r="V91" s="112"/>
      <c r="W91" s="89"/>
      <c r="X91" s="27"/>
      <c r="Y91" s="27"/>
      <c r="Z91" s="27"/>
      <c r="AA91" s="28"/>
      <c r="AB91" s="28"/>
      <c r="AC91" s="28"/>
      <c r="AD91" s="28"/>
      <c r="AE91" s="28"/>
      <c r="AF91" s="28"/>
      <c r="AG91" s="87">
        <f>SUM(X91*X$47,Y91*Y$47,Z91*Z$47,AA91*AA$47,AB91*AB$47,AC91*AC$47,AD91*AD$47,AE91*AE$47,AF91*AF$47)</f>
        <v>0</v>
      </c>
      <c r="AH91" s="88"/>
      <c r="AI91" s="27"/>
      <c r="AJ91" s="29"/>
      <c r="AK91" s="29"/>
      <c r="AL91" s="29"/>
      <c r="AM91" s="29"/>
      <c r="AN91" s="186">
        <f>SUM(X91*X$47,Y91*Y$47,Z91*Z$47,AA91*AA$47,AB91*AB$47,AC91*AC$47,AD91*AD$47,AE91*AE$47,AF91*AF$47,AI91*AI$47,AJ91*AJ$47,AK91*AK$47,AL91*AL$47,AM91*AM$47)</f>
        <v>0</v>
      </c>
      <c r="AO91" s="187"/>
      <c r="AP91" s="28"/>
      <c r="AQ91" s="28"/>
      <c r="AR91" s="28"/>
      <c r="AS91" s="28"/>
      <c r="AT91" s="28"/>
      <c r="AU91" s="28"/>
      <c r="AV91" s="87">
        <f>SUM(AI91*AI$47,AJ91*AJ$47,AK91*AK$47,AL91*AL$47,AM91*AM$47,AP91*AP$47,AQ91*AQ$47,AR91*AR$47,AS91*AS$47,AT91*AT$47,AU91*AU$47)</f>
        <v>0</v>
      </c>
      <c r="AW91" s="88"/>
      <c r="AX91" s="27">
        <v>2</v>
      </c>
      <c r="AY91" s="61"/>
      <c r="AZ91" s="61"/>
      <c r="BA91" s="61"/>
      <c r="BB91" s="61"/>
      <c r="BC91" s="61"/>
      <c r="BD91" s="28"/>
      <c r="BE91" s="28"/>
      <c r="BF91" s="28"/>
      <c r="BG91" s="30"/>
      <c r="BH91" s="29"/>
      <c r="BI91" s="29"/>
      <c r="BJ91" s="29"/>
      <c r="BK91" s="29"/>
      <c r="BL91" s="186">
        <f>SUM(AP91*AP$47,AQ91*AQ$47,AR91*AR$47,AS91*AS$47,AT91*AT$47,AU91*AU$47,AX91*AX$47,AY91*AY$47,AZ91*AZ$47,BA91*BA$47,BB91*BB$47,BC91*BC$47,BD91*BD$47,BE91*BE$47,BF91*BF$47,BG91*BG$47,BH91*BH$47,BI91*BI$47,BJ91*BJ$47,BK91*BK$47)</f>
        <v>12</v>
      </c>
      <c r="BM91" s="187"/>
      <c r="BN91" s="87">
        <f>SUM(AX91*AX$47,AY91*AY$47,AZ91*AZ$47,BA91*BA$47,BB91*BB$47,BC91*BC$47,BD91*BD$47,BE91*BE$47,BF91*BF$47,BG91*BG$47,BH91*BH$47,BI91*BI$47,BJ91*BJ$47,BK91*BK$47)</f>
        <v>12</v>
      </c>
      <c r="BO91" s="88"/>
    </row>
    <row r="92" spans="1:67" ht="9" customHeight="1">
      <c r="A92" s="121">
        <v>82</v>
      </c>
      <c r="B92" s="121"/>
      <c r="C92" s="105" t="s">
        <v>133</v>
      </c>
      <c r="D92" s="105"/>
      <c r="E92" s="105"/>
      <c r="F92" s="105"/>
      <c r="G92" s="105"/>
      <c r="H92" s="105"/>
      <c r="I92" s="106"/>
      <c r="J92" s="106"/>
      <c r="K92" s="106"/>
      <c r="L92" s="106"/>
      <c r="M92" s="106"/>
      <c r="N92" s="107"/>
      <c r="O92" s="107"/>
      <c r="P92" s="175"/>
      <c r="Q92" s="175"/>
      <c r="R92" s="167">
        <f>SUM(T92:W92)</f>
        <v>33</v>
      </c>
      <c r="S92" s="168"/>
      <c r="T92" s="177">
        <f>SUM(AG92,AV92,BN92,-V92)</f>
        <v>33</v>
      </c>
      <c r="U92" s="168"/>
      <c r="V92" s="112"/>
      <c r="W92" s="89"/>
      <c r="X92" s="27"/>
      <c r="Y92" s="27"/>
      <c r="Z92" s="27"/>
      <c r="AA92" s="28"/>
      <c r="AB92" s="28"/>
      <c r="AC92" s="28"/>
      <c r="AD92" s="28"/>
      <c r="AE92" s="28"/>
      <c r="AF92" s="28"/>
      <c r="AG92" s="87">
        <f>SUM(X92*X$47,Y92*Y$47,Z92*Z$47,AA92*AA$47,AB92*AB$47,AC92*AC$47,AD92*AD$47,AE92*AE$47,AF92*AF$47)</f>
        <v>0</v>
      </c>
      <c r="AH92" s="88"/>
      <c r="AI92" s="27"/>
      <c r="AJ92" s="29"/>
      <c r="AK92" s="29"/>
      <c r="AL92" s="29"/>
      <c r="AM92" s="29"/>
      <c r="AN92" s="186">
        <f>SUM(X92*X$47,Y92*Y$47,Z92*Z$47,AA92*AA$47,AB92*AB$47,AC92*AC$47,AD92*AD$47,AE92*AE$47,AF92*AF$47,AI92*AI$47,AJ92*AJ$47,AK92*AK$47,AL92*AL$47,AM92*AM$47)</f>
        <v>0</v>
      </c>
      <c r="AO92" s="187"/>
      <c r="AP92" s="28"/>
      <c r="AQ92" s="28"/>
      <c r="AR92" s="28"/>
      <c r="AS92" s="28"/>
      <c r="AT92" s="28"/>
      <c r="AU92" s="28"/>
      <c r="AV92" s="87">
        <f>SUM(AI92*AI$47,AJ92*AJ$47,AK92*AK$47,AL92*AL$47,AM92*AM$47,AP92*AP$47,AQ92*AQ$47,AR92*AR$47,AS92*AS$47,AT92*AT$47,AU92*AU$47)</f>
        <v>0</v>
      </c>
      <c r="AW92" s="88"/>
      <c r="AX92" s="27">
        <v>3</v>
      </c>
      <c r="AY92" s="61">
        <v>2</v>
      </c>
      <c r="AZ92" s="61">
        <v>2</v>
      </c>
      <c r="BA92" s="61">
        <v>1</v>
      </c>
      <c r="BB92" s="61"/>
      <c r="BC92" s="61"/>
      <c r="BD92" s="28"/>
      <c r="BE92" s="28"/>
      <c r="BF92" s="28"/>
      <c r="BG92" s="30"/>
      <c r="BH92" s="29"/>
      <c r="BI92" s="29"/>
      <c r="BJ92" s="29"/>
      <c r="BK92" s="29"/>
      <c r="BL92" s="186">
        <f>SUM(AP92*AP$47,AQ92*AQ$47,AR92*AR$47,AS92*AS$47,AT92*AT$47,AU92*AU$47,AX92*AX$47,AY92*AY$47,AZ92*AZ$47,BA92*BA$47,BB92*BB$47,BC92*BC$47,BD92*BD$47,BE92*BE$47,BF92*BF$47,BG92*BG$47,BH92*BH$47,BI92*BI$47,BJ92*BJ$47,BK92*BK$47)</f>
        <v>33</v>
      </c>
      <c r="BM92" s="187"/>
      <c r="BN92" s="87">
        <f>SUM(AX92*AX$47,AY92*AY$47,AZ92*AZ$47,BA92*BA$47,BB92*BB$47,BC92*BC$47,BD92*BD$47,BE92*BE$47,BF92*BF$47,BG92*BG$47,BH92*BH$47,BI92*BI$47,BJ92*BJ$47,BK92*BK$47)</f>
        <v>33</v>
      </c>
      <c r="BO92" s="88"/>
    </row>
    <row r="93" spans="1:67" ht="9" customHeight="1">
      <c r="A93" s="122">
        <v>9</v>
      </c>
      <c r="B93" s="122"/>
      <c r="C93" s="113" t="s">
        <v>38</v>
      </c>
      <c r="D93" s="113"/>
      <c r="E93" s="113"/>
      <c r="F93" s="113"/>
      <c r="G93" s="113"/>
      <c r="H93" s="113"/>
      <c r="I93" s="106"/>
      <c r="J93" s="106"/>
      <c r="K93" s="106"/>
      <c r="L93" s="106"/>
      <c r="M93" s="106"/>
      <c r="N93" s="107"/>
      <c r="O93" s="107"/>
      <c r="P93" s="95"/>
      <c r="Q93" s="95"/>
      <c r="R93" s="91">
        <f>SUM(AG93,AV93,BN93,-V93)</f>
        <v>70</v>
      </c>
      <c r="S93" s="91"/>
      <c r="T93" s="91"/>
      <c r="U93" s="91"/>
      <c r="V93" s="94"/>
      <c r="W93" s="94"/>
      <c r="X93" s="32"/>
      <c r="Y93" s="32"/>
      <c r="Z93" s="32"/>
      <c r="AA93" s="32"/>
      <c r="AB93" s="32"/>
      <c r="AC93" s="32"/>
      <c r="AD93" s="32"/>
      <c r="AE93" s="32"/>
      <c r="AF93" s="32"/>
      <c r="AG93" s="91">
        <f>SUM(X93*X$47,Y93*Y$47,Z93*Z$47,AA93*AA$47,AB93*AB$47,AC93*AC$47,AD93*AD$47,AE93*AE$47,AF93*AF$47)</f>
        <v>0</v>
      </c>
      <c r="AH93" s="91"/>
      <c r="AI93" s="32"/>
      <c r="AJ93" s="32"/>
      <c r="AK93" s="32"/>
      <c r="AL93" s="32"/>
      <c r="AM93" s="32"/>
      <c r="AN93" s="91">
        <f>SUM(X93*X$47,Y93*Y$47,Z93*Z$47,AA93*AA$47,AB93*AB$47,AC93*AC$47,AD93*AD$47,AE93*AE$47,AF93*AF$47,AI93*AI$47,AJ93*AJ$47,AK93*AK$47,AL93*AL$47,AM93*AM$47)</f>
        <v>0</v>
      </c>
      <c r="AO93" s="91"/>
      <c r="AP93" s="32"/>
      <c r="AQ93" s="32"/>
      <c r="AR93" s="32"/>
      <c r="AS93" s="32"/>
      <c r="AT93" s="32"/>
      <c r="AU93" s="32"/>
      <c r="AV93" s="91">
        <f>SUM(AI93*AI$47,AJ93*AJ$47,AK93*AK$47,AL93*AL$47,AM93*AM$47,AP93*AP$47,AQ93*AQ$47,AR93*AR$47,AS93*AS$47,AT93*AT$47,AU93*AU$47)</f>
        <v>0</v>
      </c>
      <c r="AW93" s="91"/>
      <c r="AX93" s="32"/>
      <c r="AY93" s="32"/>
      <c r="AZ93" s="32"/>
      <c r="BA93" s="32"/>
      <c r="BB93" s="32"/>
      <c r="BC93" s="32"/>
      <c r="BD93" s="32"/>
      <c r="BE93" s="32"/>
      <c r="BF93" s="32"/>
      <c r="BG93" s="32">
        <v>35</v>
      </c>
      <c r="BH93" s="32"/>
      <c r="BI93" s="32"/>
      <c r="BJ93" s="32"/>
      <c r="BK93" s="32"/>
      <c r="BL93" s="91">
        <f>SUM(AP93*AP$47,AQ93*AQ$47,AR93*AR$47,AS93*AS$47,AT93*AT$47,AU93*AU$47,AX93*AX$47,AY93*AY$47,AZ93*AZ$47,BA93*BA$47,BB93*BB$47,BC93*BC$47,BD93*BD$47,BE93*BE$47,BF93*BF$47,BG93*BG$47,BH93*BH$47,BI93*BI$47,BJ93*BJ$47,BK93*BK$47)</f>
        <v>70</v>
      </c>
      <c r="BM93" s="91"/>
      <c r="BN93" s="91">
        <f>SUM(AX93*AX$47,AY93*AY$47,AZ93*AZ$47,BA93*BA$47,BB93*BB$47,BC93*BC$47,BD93*BD$47,BE93*BE$47,BF93*BF$47,BG93*BG$47,BH93*BH$47,BI93*BI$47,BJ93*BJ$47,BK93*BK$47)</f>
        <v>70</v>
      </c>
      <c r="BO93" s="91"/>
    </row>
    <row r="94" spans="1:67" ht="18" customHeight="1">
      <c r="A94" s="122">
        <v>10</v>
      </c>
      <c r="B94" s="122"/>
      <c r="C94" s="113" t="s">
        <v>110</v>
      </c>
      <c r="D94" s="113"/>
      <c r="E94" s="113"/>
      <c r="F94" s="113"/>
      <c r="G94" s="113"/>
      <c r="H94" s="113"/>
      <c r="I94" s="106"/>
      <c r="J94" s="106"/>
      <c r="K94" s="106"/>
      <c r="L94" s="106"/>
      <c r="M94" s="106"/>
      <c r="N94" s="107"/>
      <c r="O94" s="107"/>
      <c r="P94" s="95"/>
      <c r="Q94" s="95"/>
      <c r="R94" s="91">
        <f>SUM(AG94,AV94,BN94,-V94)</f>
        <v>56</v>
      </c>
      <c r="S94" s="91"/>
      <c r="T94" s="91"/>
      <c r="U94" s="91"/>
      <c r="V94" s="94"/>
      <c r="W94" s="94"/>
      <c r="X94" s="32"/>
      <c r="Y94" s="32"/>
      <c r="Z94" s="32"/>
      <c r="AA94" s="32"/>
      <c r="AB94" s="32"/>
      <c r="AC94" s="32"/>
      <c r="AD94" s="32"/>
      <c r="AE94" s="32"/>
      <c r="AF94" s="32"/>
      <c r="AG94" s="91">
        <f>SUM(X94*X$47,Y94*Y$47,Z94*Z$47,AA94*AA$47,AB94*AB$47,AC94*AC$47,AD94*AD$47,AE94*AE$47,AF94*AF$47)</f>
        <v>0</v>
      </c>
      <c r="AH94" s="91"/>
      <c r="AI94" s="32"/>
      <c r="AJ94" s="32"/>
      <c r="AK94" s="32">
        <v>7</v>
      </c>
      <c r="AL94" s="32"/>
      <c r="AM94" s="32">
        <v>7</v>
      </c>
      <c r="AN94" s="91">
        <f>SUM(X94*X$47,Y94*Y$47,Z94*Z$47,AA94*AA$47,AB94*AB$47,AC94*AC$47,AD94*AD$47,AE94*AE$47,AF94*AF$47,AI94*AI$47,AJ94*AJ$47,AK94*AK$47,AL94*AL$47,AM94*AM$47)</f>
        <v>14</v>
      </c>
      <c r="AO94" s="91"/>
      <c r="AP94" s="32"/>
      <c r="AQ94" s="32"/>
      <c r="AR94" s="32"/>
      <c r="AS94" s="32"/>
      <c r="AT94" s="32"/>
      <c r="AU94" s="32"/>
      <c r="AV94" s="91">
        <f>SUM(AI94*AI$47,AJ94*AJ$47,AK94*AK$47,AL94*AL$47,AM94*AM$47,AP94*AP$47,AQ94*AQ$47,AR94*AR$47,AS94*AS$47,AT94*AT$47,AU94*AU$47)</f>
        <v>14</v>
      </c>
      <c r="AW94" s="91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>
        <v>7</v>
      </c>
      <c r="BJ94" s="32"/>
      <c r="BK94" s="32">
        <v>35</v>
      </c>
      <c r="BL94" s="91">
        <f>SUM(AP94*AP$47,AQ94*AQ$47,AR94*AR$47,AS94*AS$47,AT94*AT$47,AU94*AU$47,AX94*AX$47,AY94*AY$47,AZ94*AZ$47,BA94*BA$47,BB94*BB$47,BC94*BC$47,BD94*BD$47,BE94*BE$47,BF94*BF$47,BG94*BG$47,BH94*BH$47,BI94*BI$47,BJ94*BJ$47,BK94*BK$47)</f>
        <v>42</v>
      </c>
      <c r="BM94" s="91"/>
      <c r="BN94" s="91">
        <f>SUM(AX94*AX$47,AY94*AY$47,AZ94*AZ$47,BA94*BA$47,BB94*BB$47,BC94*BC$47,BD94*BD$47,BE94*BE$47,BF94*BF$47,BG94*BG$47,BH94*BH$47,BI94*BI$47,BJ94*BJ$47,BK94*BK$47)</f>
        <v>42</v>
      </c>
      <c r="BO94" s="91"/>
    </row>
    <row r="95" spans="1:67" ht="9" customHeight="1">
      <c r="A95" s="122">
        <v>11</v>
      </c>
      <c r="B95" s="122"/>
      <c r="C95" s="113" t="s">
        <v>68</v>
      </c>
      <c r="D95" s="113"/>
      <c r="E95" s="113"/>
      <c r="F95" s="113"/>
      <c r="G95" s="113"/>
      <c r="H95" s="113"/>
      <c r="I95" s="106"/>
      <c r="J95" s="106"/>
      <c r="K95" s="106"/>
      <c r="L95" s="106"/>
      <c r="M95" s="106"/>
      <c r="N95" s="107"/>
      <c r="O95" s="107"/>
      <c r="P95" s="95"/>
      <c r="Q95" s="95"/>
      <c r="R95" s="91">
        <f>SUM(AG95,AV95,BN95,-V95)</f>
        <v>300</v>
      </c>
      <c r="S95" s="91"/>
      <c r="T95" s="91"/>
      <c r="U95" s="91"/>
      <c r="V95" s="95"/>
      <c r="W95" s="95"/>
      <c r="X95" s="59"/>
      <c r="Y95" s="59"/>
      <c r="Z95" s="59"/>
      <c r="AA95" s="59"/>
      <c r="AB95" s="59"/>
      <c r="AC95" s="59"/>
      <c r="AD95" s="59"/>
      <c r="AE95" s="59"/>
      <c r="AF95" s="59"/>
      <c r="AG95" s="94">
        <v>75</v>
      </c>
      <c r="AH95" s="89"/>
      <c r="AI95" s="59"/>
      <c r="AJ95" s="59"/>
      <c r="AK95" s="59"/>
      <c r="AL95" s="59"/>
      <c r="AM95" s="59"/>
      <c r="AN95" s="94"/>
      <c r="AO95" s="89"/>
      <c r="AP95" s="59"/>
      <c r="AQ95" s="59"/>
      <c r="AR95" s="59"/>
      <c r="AS95" s="59"/>
      <c r="AT95" s="59"/>
      <c r="AU95" s="59"/>
      <c r="AV95" s="94">
        <v>75</v>
      </c>
      <c r="AW95" s="8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94"/>
      <c r="BM95" s="89"/>
      <c r="BN95" s="94">
        <v>150</v>
      </c>
      <c r="BO95" s="89"/>
    </row>
    <row r="96" spans="1:67" ht="9" customHeight="1">
      <c r="A96" s="122">
        <v>12</v>
      </c>
      <c r="B96" s="122"/>
      <c r="C96" s="113" t="s">
        <v>69</v>
      </c>
      <c r="D96" s="113"/>
      <c r="E96" s="113"/>
      <c r="F96" s="113"/>
      <c r="G96" s="113"/>
      <c r="H96" s="113"/>
      <c r="I96" s="106"/>
      <c r="J96" s="106"/>
      <c r="K96" s="106"/>
      <c r="L96" s="106"/>
      <c r="M96" s="106"/>
      <c r="N96" s="107"/>
      <c r="O96" s="107"/>
      <c r="P96" s="95"/>
      <c r="Q96" s="95"/>
      <c r="R96" s="91">
        <f>SUM(R49,R60,R70,R71,R72,R76,R85,R90,R93,R94)</f>
        <v>4200</v>
      </c>
      <c r="S96" s="91"/>
      <c r="T96" s="91">
        <f>SUM(T49,T60,T70,T71,T72,T76,T85,T90,T93,T94)</f>
        <v>2376</v>
      </c>
      <c r="U96" s="91"/>
      <c r="V96" s="91">
        <f>SUM(V49,V60,V70,V71,V72,V76,V85,V90,V93,V94)</f>
        <v>126</v>
      </c>
      <c r="W96" s="91"/>
      <c r="X96" s="60">
        <f aca="true" t="shared" si="43" ref="X96:AG96">SUM(X49,X60,X70,X71,X72,X76,X85,X90,X93,X94)</f>
        <v>35</v>
      </c>
      <c r="Y96" s="60">
        <f t="shared" si="43"/>
        <v>35</v>
      </c>
      <c r="Z96" s="60">
        <f t="shared" si="43"/>
        <v>35</v>
      </c>
      <c r="AA96" s="60">
        <f t="shared" si="43"/>
        <v>35</v>
      </c>
      <c r="AB96" s="60">
        <f t="shared" si="43"/>
        <v>35</v>
      </c>
      <c r="AC96" s="60">
        <f t="shared" si="43"/>
        <v>35</v>
      </c>
      <c r="AD96" s="60">
        <f t="shared" si="43"/>
        <v>35</v>
      </c>
      <c r="AE96" s="60">
        <f t="shared" si="43"/>
        <v>35</v>
      </c>
      <c r="AF96" s="60">
        <f t="shared" si="43"/>
        <v>35</v>
      </c>
      <c r="AG96" s="91">
        <f t="shared" si="43"/>
        <v>1400</v>
      </c>
      <c r="AH96" s="88"/>
      <c r="AI96" s="60">
        <f aca="true" t="shared" si="44" ref="AI96:AV96">SUM(AI49,AI60,AI70,AI71,AI72,AI76,AI85,AI90,AI93,AI94)</f>
        <v>35</v>
      </c>
      <c r="AJ96" s="60">
        <f t="shared" si="44"/>
        <v>35</v>
      </c>
      <c r="AK96" s="60">
        <f t="shared" si="44"/>
        <v>35</v>
      </c>
      <c r="AL96" s="60">
        <f t="shared" si="44"/>
        <v>35</v>
      </c>
      <c r="AM96" s="60">
        <f t="shared" si="44"/>
        <v>35</v>
      </c>
      <c r="AN96" s="91">
        <f>SUM(AN49,AN60,AN70,AN71,AN72,AN76,AN85,AN90,AN93,AN94)</f>
        <v>1995</v>
      </c>
      <c r="AO96" s="88"/>
      <c r="AP96" s="60">
        <f t="shared" si="44"/>
        <v>35</v>
      </c>
      <c r="AQ96" s="60">
        <f t="shared" si="44"/>
        <v>35</v>
      </c>
      <c r="AR96" s="60">
        <f t="shared" si="44"/>
        <v>35</v>
      </c>
      <c r="AS96" s="60">
        <f t="shared" si="44"/>
        <v>35</v>
      </c>
      <c r="AT96" s="60">
        <f t="shared" si="44"/>
        <v>35</v>
      </c>
      <c r="AU96" s="60">
        <f t="shared" si="44"/>
        <v>35</v>
      </c>
      <c r="AV96" s="91">
        <f t="shared" si="44"/>
        <v>1400</v>
      </c>
      <c r="AW96" s="88"/>
      <c r="AX96" s="60">
        <f aca="true" t="shared" si="45" ref="AX96:BN96">SUM(AX49,AX60,AX70,AX71,AX72,AX76,AX85,AX90,AX93,AX94)</f>
        <v>35</v>
      </c>
      <c r="AY96" s="60">
        <f t="shared" si="45"/>
        <v>35</v>
      </c>
      <c r="AZ96" s="60">
        <f t="shared" si="45"/>
        <v>35</v>
      </c>
      <c r="BA96" s="60">
        <f t="shared" si="45"/>
        <v>35</v>
      </c>
      <c r="BB96" s="60">
        <f t="shared" si="45"/>
        <v>35</v>
      </c>
      <c r="BC96" s="60">
        <f t="shared" si="45"/>
        <v>35</v>
      </c>
      <c r="BD96" s="60">
        <f t="shared" si="45"/>
        <v>35</v>
      </c>
      <c r="BE96" s="60">
        <f t="shared" si="45"/>
        <v>35</v>
      </c>
      <c r="BF96" s="60">
        <f t="shared" si="45"/>
        <v>35</v>
      </c>
      <c r="BG96" s="60">
        <f t="shared" si="45"/>
        <v>35</v>
      </c>
      <c r="BH96" s="60">
        <f t="shared" si="45"/>
        <v>35</v>
      </c>
      <c r="BI96" s="60">
        <f t="shared" si="45"/>
        <v>35</v>
      </c>
      <c r="BJ96" s="60">
        <f t="shared" si="45"/>
        <v>35</v>
      </c>
      <c r="BK96" s="60">
        <f t="shared" si="45"/>
        <v>35</v>
      </c>
      <c r="BL96" s="91">
        <f t="shared" si="45"/>
        <v>2205</v>
      </c>
      <c r="BM96" s="88"/>
      <c r="BN96" s="91">
        <f t="shared" si="45"/>
        <v>1400</v>
      </c>
      <c r="BO96" s="88"/>
    </row>
    <row r="97" spans="9:67" ht="2.25" customHeight="1"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104"/>
      <c r="AL97" s="104"/>
      <c r="AM97" s="35"/>
      <c r="AN97" s="35"/>
      <c r="AO97" s="35"/>
      <c r="AP97" s="35"/>
      <c r="AY97" s="104"/>
      <c r="AZ97" s="104"/>
      <c r="BH97" s="34"/>
      <c r="BI97" s="34"/>
      <c r="BJ97" s="3"/>
      <c r="BK97" s="3"/>
      <c r="BL97" s="3"/>
      <c r="BM97" s="3"/>
      <c r="BN97" s="104"/>
      <c r="BO97" s="104"/>
    </row>
    <row r="98" spans="1:67" ht="12.75" customHeight="1">
      <c r="A98" s="108" t="s">
        <v>70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</row>
    <row r="99" spans="1:67" ht="18" customHeight="1">
      <c r="A99" s="73" t="s">
        <v>71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184" t="s">
        <v>72</v>
      </c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3" t="s">
        <v>73</v>
      </c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3" t="s">
        <v>74</v>
      </c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</row>
    <row r="100" spans="1:67" ht="35.25" customHeight="1">
      <c r="A100" s="75" t="s">
        <v>131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5" t="s">
        <v>143</v>
      </c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5" t="s">
        <v>142</v>
      </c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</row>
    <row r="101" spans="1:67" ht="2.25" customHeight="1">
      <c r="A101" s="36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7"/>
      <c r="M101" s="37"/>
      <c r="N101" s="37"/>
      <c r="O101" s="37"/>
      <c r="P101" s="37"/>
      <c r="Q101" s="38"/>
      <c r="R101" s="38"/>
      <c r="S101" s="38"/>
      <c r="T101" s="38"/>
      <c r="U101" s="38"/>
      <c r="V101" s="38"/>
      <c r="W101" s="36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"/>
      <c r="BK101" s="3"/>
      <c r="BL101" s="3"/>
      <c r="BM101" s="3"/>
      <c r="BN101" s="3"/>
      <c r="BO101" s="3"/>
    </row>
    <row r="102" spans="1:67" ht="12.75" customHeight="1">
      <c r="A102" s="102" t="s">
        <v>75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</row>
    <row r="103" spans="1:67" ht="9" customHeight="1">
      <c r="A103" s="101" t="s">
        <v>11</v>
      </c>
      <c r="B103" s="101"/>
      <c r="C103" s="100" t="s">
        <v>76</v>
      </c>
      <c r="D103" s="100"/>
      <c r="E103" s="100"/>
      <c r="F103" s="100"/>
      <c r="G103" s="76"/>
      <c r="H103" s="73" t="s">
        <v>77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3" t="s">
        <v>78</v>
      </c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</row>
    <row r="104" spans="1:67" ht="9" customHeight="1">
      <c r="A104" s="185" t="str">
        <f>ROMAN(1)</f>
        <v>I</v>
      </c>
      <c r="B104" s="185"/>
      <c r="C104" s="99" t="s">
        <v>116</v>
      </c>
      <c r="D104" s="99"/>
      <c r="E104" s="99"/>
      <c r="F104" s="99"/>
      <c r="G104" s="76"/>
      <c r="H104" s="99" t="s">
        <v>115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</row>
    <row r="105" spans="1:67" ht="9" customHeight="1">
      <c r="A105" s="180" t="str">
        <f>ROMAN(2)</f>
        <v>II</v>
      </c>
      <c r="B105" s="181"/>
      <c r="C105" s="98" t="s">
        <v>116</v>
      </c>
      <c r="D105" s="98"/>
      <c r="E105" s="98"/>
      <c r="F105" s="98"/>
      <c r="G105" s="76"/>
      <c r="H105" s="98" t="s">
        <v>115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98" t="s">
        <v>129</v>
      </c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</row>
    <row r="106" spans="1:67" ht="9" customHeight="1">
      <c r="A106" s="182" t="str">
        <f>ROMAN(3)</f>
        <v>III</v>
      </c>
      <c r="B106" s="183"/>
      <c r="C106" s="126" t="s">
        <v>116</v>
      </c>
      <c r="D106" s="126"/>
      <c r="E106" s="126"/>
      <c r="F106" s="126"/>
      <c r="G106" s="76"/>
      <c r="H106" s="126" t="s">
        <v>115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126" t="s">
        <v>130</v>
      </c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</row>
    <row r="107" spans="9:67" ht="4.5" customHeight="1"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BH107" s="34"/>
      <c r="BI107" s="34"/>
      <c r="BJ107" s="3"/>
      <c r="BK107" s="3"/>
      <c r="BL107" s="3"/>
      <c r="BM107" s="3"/>
      <c r="BN107" s="3"/>
      <c r="BO107" s="3"/>
    </row>
    <row r="108" spans="1:67" ht="12.75">
      <c r="A108" s="40"/>
      <c r="B108" s="40"/>
      <c r="C108" s="41"/>
      <c r="D108" s="41"/>
      <c r="E108" s="124" t="s">
        <v>79</v>
      </c>
      <c r="F108" s="124"/>
      <c r="G108" s="42"/>
      <c r="H108" s="125" t="s">
        <v>120</v>
      </c>
      <c r="I108" s="125"/>
      <c r="J108" s="125"/>
      <c r="K108" s="125"/>
      <c r="L108" s="125"/>
      <c r="M108" s="125"/>
      <c r="N108" s="125"/>
      <c r="O108" s="125"/>
      <c r="P108" s="41"/>
      <c r="Q108" s="41"/>
      <c r="R108" s="41"/>
      <c r="S108" s="41"/>
      <c r="T108" s="42"/>
      <c r="U108" s="42"/>
      <c r="V108" s="42"/>
      <c r="W108" s="42"/>
      <c r="X108" s="42"/>
      <c r="Y108" s="41"/>
      <c r="Z108" s="41"/>
      <c r="AA108" s="42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3"/>
      <c r="AN108" s="43"/>
      <c r="AO108" s="43"/>
      <c r="AP108" s="41"/>
      <c r="AQ108" s="41"/>
      <c r="AR108" s="41"/>
      <c r="AS108" s="41"/>
      <c r="AT108" s="41"/>
      <c r="AU108" s="41"/>
      <c r="AV108" s="41"/>
      <c r="AW108" s="41"/>
      <c r="AX108" s="41"/>
      <c r="AY108" s="123" t="s">
        <v>80</v>
      </c>
      <c r="AZ108" s="123"/>
      <c r="BA108" s="123"/>
      <c r="BB108" s="123"/>
      <c r="BC108" s="123"/>
      <c r="BD108" s="123"/>
      <c r="BE108" s="41"/>
      <c r="BF108" s="41"/>
      <c r="BG108" s="41"/>
      <c r="BH108" s="41"/>
      <c r="BI108" s="41"/>
      <c r="BJ108" s="44"/>
      <c r="BK108" s="44"/>
      <c r="BL108" s="44"/>
      <c r="BM108" s="44"/>
      <c r="BN108" s="44"/>
      <c r="BO108" s="44"/>
    </row>
  </sheetData>
  <sheetProtection selectLockedCells="1"/>
  <mergeCells count="761">
    <mergeCell ref="BA5:BO5"/>
    <mergeCell ref="BA6:BO6"/>
    <mergeCell ref="BA1:BO1"/>
    <mergeCell ref="BA2:BO2"/>
    <mergeCell ref="BA3:BO3"/>
    <mergeCell ref="BA4:BO4"/>
    <mergeCell ref="BL49:BM49"/>
    <mergeCell ref="AN46:AO47"/>
    <mergeCell ref="BL46:BM47"/>
    <mergeCell ref="AX45:BM45"/>
    <mergeCell ref="AN49:AO49"/>
    <mergeCell ref="AX46:BC46"/>
    <mergeCell ref="BD46:BK46"/>
    <mergeCell ref="X48:AO48"/>
    <mergeCell ref="AG45:AH47"/>
    <mergeCell ref="BL94:BM94"/>
    <mergeCell ref="BL95:BM95"/>
    <mergeCell ref="BL96:BM96"/>
    <mergeCell ref="AN19:AQ19"/>
    <mergeCell ref="BL90:BM90"/>
    <mergeCell ref="BL91:BM91"/>
    <mergeCell ref="BL92:BM92"/>
    <mergeCell ref="BL93:BM93"/>
    <mergeCell ref="BL86:BM86"/>
    <mergeCell ref="BL87:BM87"/>
    <mergeCell ref="BL89:BM89"/>
    <mergeCell ref="BL82:BM82"/>
    <mergeCell ref="BL83:BM83"/>
    <mergeCell ref="BL84:BM84"/>
    <mergeCell ref="BL85:BM85"/>
    <mergeCell ref="BL79:BM79"/>
    <mergeCell ref="BL80:BM80"/>
    <mergeCell ref="BL81:BM81"/>
    <mergeCell ref="BL88:BM88"/>
    <mergeCell ref="BL75:BM75"/>
    <mergeCell ref="BL76:BM76"/>
    <mergeCell ref="BL77:BM77"/>
    <mergeCell ref="BL78:BM78"/>
    <mergeCell ref="BL71:BM71"/>
    <mergeCell ref="BL72:BM72"/>
    <mergeCell ref="BL73:BM73"/>
    <mergeCell ref="BL74:BM74"/>
    <mergeCell ref="BL67:BM67"/>
    <mergeCell ref="BL68:BM68"/>
    <mergeCell ref="BL69:BM69"/>
    <mergeCell ref="BL70:BM70"/>
    <mergeCell ref="BL63:BM63"/>
    <mergeCell ref="BL64:BM64"/>
    <mergeCell ref="BL65:BM65"/>
    <mergeCell ref="BL66:BM66"/>
    <mergeCell ref="BL59:BM59"/>
    <mergeCell ref="BL60:BM60"/>
    <mergeCell ref="BL61:BM61"/>
    <mergeCell ref="BL62:BM62"/>
    <mergeCell ref="AN96:AO96"/>
    <mergeCell ref="BL50:BM50"/>
    <mergeCell ref="BL51:BM51"/>
    <mergeCell ref="BL52:BM52"/>
    <mergeCell ref="BL53:BM53"/>
    <mergeCell ref="BL54:BM54"/>
    <mergeCell ref="BL55:BM55"/>
    <mergeCell ref="BL56:BM56"/>
    <mergeCell ref="BL57:BM57"/>
    <mergeCell ref="BL58:BM58"/>
    <mergeCell ref="AN92:AO92"/>
    <mergeCell ref="AN93:AO93"/>
    <mergeCell ref="AN94:AO94"/>
    <mergeCell ref="AN95:AO95"/>
    <mergeCell ref="AN88:AO88"/>
    <mergeCell ref="AN89:AO89"/>
    <mergeCell ref="AN90:AO90"/>
    <mergeCell ref="AN91:AO91"/>
    <mergeCell ref="AN84:AO84"/>
    <mergeCell ref="AN85:AO85"/>
    <mergeCell ref="AN86:AO86"/>
    <mergeCell ref="AN87:AO87"/>
    <mergeCell ref="AN80:AO80"/>
    <mergeCell ref="AN81:AO81"/>
    <mergeCell ref="AN82:AO82"/>
    <mergeCell ref="AN83:AO83"/>
    <mergeCell ref="AN76:AO76"/>
    <mergeCell ref="AN77:AO77"/>
    <mergeCell ref="AN78:AO78"/>
    <mergeCell ref="AN79:AO79"/>
    <mergeCell ref="AN72:AO72"/>
    <mergeCell ref="AN73:AO73"/>
    <mergeCell ref="AN74:AO74"/>
    <mergeCell ref="AN75:AO75"/>
    <mergeCell ref="AN68:AO68"/>
    <mergeCell ref="AN69:AO69"/>
    <mergeCell ref="AN70:AO70"/>
    <mergeCell ref="AN71:AO71"/>
    <mergeCell ref="AN64:AO64"/>
    <mergeCell ref="AN65:AO65"/>
    <mergeCell ref="AN66:AO66"/>
    <mergeCell ref="AN67:AO67"/>
    <mergeCell ref="AN60:AO60"/>
    <mergeCell ref="AN61:AO61"/>
    <mergeCell ref="AN62:AO62"/>
    <mergeCell ref="AN63:AO63"/>
    <mergeCell ref="AN56:AO56"/>
    <mergeCell ref="AN57:AO57"/>
    <mergeCell ref="AN58:AO58"/>
    <mergeCell ref="AN59:AO59"/>
    <mergeCell ref="R25:R26"/>
    <mergeCell ref="AI45:AU45"/>
    <mergeCell ref="V49:W49"/>
    <mergeCell ref="X46:Z46"/>
    <mergeCell ref="AA46:AF46"/>
    <mergeCell ref="AI46:AM46"/>
    <mergeCell ref="AP46:AU46"/>
    <mergeCell ref="R48:S48"/>
    <mergeCell ref="T48:U48"/>
    <mergeCell ref="V48:W48"/>
    <mergeCell ref="C60:O60"/>
    <mergeCell ref="C54:O54"/>
    <mergeCell ref="C55:O55"/>
    <mergeCell ref="C56:O56"/>
    <mergeCell ref="C57:O57"/>
    <mergeCell ref="P58:Q58"/>
    <mergeCell ref="P59:Q59"/>
    <mergeCell ref="P61:Q61"/>
    <mergeCell ref="P60:Q60"/>
    <mergeCell ref="P51:Q51"/>
    <mergeCell ref="P52:Q52"/>
    <mergeCell ref="P53:Q53"/>
    <mergeCell ref="P57:Q57"/>
    <mergeCell ref="AO27:AO28"/>
    <mergeCell ref="AW27:AW28"/>
    <mergeCell ref="C69:O69"/>
    <mergeCell ref="C65:O65"/>
    <mergeCell ref="C66:O66"/>
    <mergeCell ref="C67:O67"/>
    <mergeCell ref="C68:O68"/>
    <mergeCell ref="C61:O61"/>
    <mergeCell ref="P63:Q63"/>
    <mergeCell ref="P50:Q50"/>
    <mergeCell ref="C81:O81"/>
    <mergeCell ref="C82:O82"/>
    <mergeCell ref="C95:O95"/>
    <mergeCell ref="C96:O96"/>
    <mergeCell ref="P48:Q48"/>
    <mergeCell ref="R49:S49"/>
    <mergeCell ref="T49:U49"/>
    <mergeCell ref="C93:O93"/>
    <mergeCell ref="C62:O62"/>
    <mergeCell ref="C63:O63"/>
    <mergeCell ref="C89:O89"/>
    <mergeCell ref="C91:O91"/>
    <mergeCell ref="C92:O92"/>
    <mergeCell ref="C79:O79"/>
    <mergeCell ref="BN89:BO89"/>
    <mergeCell ref="BN88:BO88"/>
    <mergeCell ref="BN83:BO83"/>
    <mergeCell ref="BN85:BO85"/>
    <mergeCell ref="BN87:BO87"/>
    <mergeCell ref="BN86:BO86"/>
    <mergeCell ref="BN84:BO84"/>
    <mergeCell ref="BN80:BO80"/>
    <mergeCell ref="BN81:BO81"/>
    <mergeCell ref="BN82:BO82"/>
    <mergeCell ref="BN74:BO74"/>
    <mergeCell ref="BN75:BO75"/>
    <mergeCell ref="BN79:BO79"/>
    <mergeCell ref="BN77:BO77"/>
    <mergeCell ref="BN78:BO78"/>
    <mergeCell ref="BN76:BO76"/>
    <mergeCell ref="BN49:BO49"/>
    <mergeCell ref="BN69:BO69"/>
    <mergeCell ref="AN50:AO50"/>
    <mergeCell ref="AN51:AO51"/>
    <mergeCell ref="AN52:AO52"/>
    <mergeCell ref="AN53:AO53"/>
    <mergeCell ref="BN67:BO67"/>
    <mergeCell ref="AN54:AO54"/>
    <mergeCell ref="AN55:AO55"/>
    <mergeCell ref="BN68:BO68"/>
    <mergeCell ref="BN73:BO73"/>
    <mergeCell ref="BN72:BO72"/>
    <mergeCell ref="BN63:BO63"/>
    <mergeCell ref="BN64:BO64"/>
    <mergeCell ref="BN65:BO65"/>
    <mergeCell ref="BN66:BO66"/>
    <mergeCell ref="BN70:BO70"/>
    <mergeCell ref="BN71:BO71"/>
    <mergeCell ref="BN59:BO59"/>
    <mergeCell ref="BN61:BO61"/>
    <mergeCell ref="BN62:BO62"/>
    <mergeCell ref="BN60:BO60"/>
    <mergeCell ref="AV91:AW91"/>
    <mergeCell ref="BN50:BO50"/>
    <mergeCell ref="BN51:BO51"/>
    <mergeCell ref="BN52:BO52"/>
    <mergeCell ref="BN53:BO53"/>
    <mergeCell ref="BN54:BO54"/>
    <mergeCell ref="BN55:BO55"/>
    <mergeCell ref="BN56:BO56"/>
    <mergeCell ref="BN57:BO57"/>
    <mergeCell ref="BN58:BO58"/>
    <mergeCell ref="AV74:AW74"/>
    <mergeCell ref="AV75:AW75"/>
    <mergeCell ref="AV72:AW72"/>
    <mergeCell ref="AV89:AW89"/>
    <mergeCell ref="AV88:AW88"/>
    <mergeCell ref="AV77:AW77"/>
    <mergeCell ref="AV78:AW78"/>
    <mergeCell ref="AV80:AW80"/>
    <mergeCell ref="AV81:AW81"/>
    <mergeCell ref="AV84:AW84"/>
    <mergeCell ref="AV67:AW67"/>
    <mergeCell ref="AV68:AW68"/>
    <mergeCell ref="AV69:AW69"/>
    <mergeCell ref="AV73:AW73"/>
    <mergeCell ref="AV63:AW63"/>
    <mergeCell ref="AV64:AW64"/>
    <mergeCell ref="AV65:AW65"/>
    <mergeCell ref="AV66:AW66"/>
    <mergeCell ref="AG86:AH86"/>
    <mergeCell ref="AG87:AH87"/>
    <mergeCell ref="AG88:AH88"/>
    <mergeCell ref="AG89:AH89"/>
    <mergeCell ref="AG81:AH81"/>
    <mergeCell ref="AG82:AH82"/>
    <mergeCell ref="AG84:AH84"/>
    <mergeCell ref="AG83:AH83"/>
    <mergeCell ref="AG75:AH75"/>
    <mergeCell ref="AG77:AH77"/>
    <mergeCell ref="AG78:AH78"/>
    <mergeCell ref="AG80:AH80"/>
    <mergeCell ref="AG76:AH76"/>
    <mergeCell ref="AG79:AH79"/>
    <mergeCell ref="AG69:AH69"/>
    <mergeCell ref="AG73:AH73"/>
    <mergeCell ref="AG74:AH74"/>
    <mergeCell ref="AG72:AH72"/>
    <mergeCell ref="AG62:AH62"/>
    <mergeCell ref="AG63:AH63"/>
    <mergeCell ref="AG60:AH60"/>
    <mergeCell ref="AG68:AH68"/>
    <mergeCell ref="AG67:AH67"/>
    <mergeCell ref="AG66:AH66"/>
    <mergeCell ref="AG57:AH57"/>
    <mergeCell ref="AG58:AH58"/>
    <mergeCell ref="AG59:AH59"/>
    <mergeCell ref="AG61:AH61"/>
    <mergeCell ref="BN90:BO90"/>
    <mergeCell ref="BN93:BO93"/>
    <mergeCell ref="BN94:BO94"/>
    <mergeCell ref="BN95:BO95"/>
    <mergeCell ref="BN91:BO91"/>
    <mergeCell ref="BN92:BO92"/>
    <mergeCell ref="A104:B104"/>
    <mergeCell ref="P54:Q54"/>
    <mergeCell ref="P55:Q55"/>
    <mergeCell ref="P56:Q56"/>
    <mergeCell ref="P82:Q82"/>
    <mergeCell ref="P84:Q84"/>
    <mergeCell ref="P91:Q91"/>
    <mergeCell ref="P85:Q85"/>
    <mergeCell ref="P86:Q86"/>
    <mergeCell ref="C94:O94"/>
    <mergeCell ref="A105:B105"/>
    <mergeCell ref="A106:B106"/>
    <mergeCell ref="P64:Q64"/>
    <mergeCell ref="P99:AD99"/>
    <mergeCell ref="P77:Q77"/>
    <mergeCell ref="P78:Q78"/>
    <mergeCell ref="P80:Q80"/>
    <mergeCell ref="P83:Q83"/>
    <mergeCell ref="P79:Q79"/>
    <mergeCell ref="P81:Q81"/>
    <mergeCell ref="P87:Q87"/>
    <mergeCell ref="P88:Q88"/>
    <mergeCell ref="P89:Q89"/>
    <mergeCell ref="P90:Q90"/>
    <mergeCell ref="P92:Q92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67:S67"/>
    <mergeCell ref="R59:S59"/>
    <mergeCell ref="R61:S61"/>
    <mergeCell ref="R62:S62"/>
    <mergeCell ref="R63:S63"/>
    <mergeCell ref="R60:S60"/>
    <mergeCell ref="R82:S82"/>
    <mergeCell ref="R80:S80"/>
    <mergeCell ref="R83:S83"/>
    <mergeCell ref="R84:S84"/>
    <mergeCell ref="R81:S81"/>
    <mergeCell ref="AV25:AV26"/>
    <mergeCell ref="A80:B80"/>
    <mergeCell ref="A79:B79"/>
    <mergeCell ref="R68:S68"/>
    <mergeCell ref="R69:S69"/>
    <mergeCell ref="R77:S77"/>
    <mergeCell ref="R78:S78"/>
    <mergeCell ref="R70:S70"/>
    <mergeCell ref="R72:S72"/>
    <mergeCell ref="T61:U61"/>
    <mergeCell ref="T62:U62"/>
    <mergeCell ref="T60:U60"/>
    <mergeCell ref="R79:S79"/>
    <mergeCell ref="R73:S73"/>
    <mergeCell ref="R74:S74"/>
    <mergeCell ref="R75:S75"/>
    <mergeCell ref="R64:S64"/>
    <mergeCell ref="R65:S65"/>
    <mergeCell ref="R66:S66"/>
    <mergeCell ref="T75:U75"/>
    <mergeCell ref="AS27:AS28"/>
    <mergeCell ref="AT27:AT28"/>
    <mergeCell ref="T58:U58"/>
    <mergeCell ref="T59:U59"/>
    <mergeCell ref="AG51:AH51"/>
    <mergeCell ref="AG52:AH52"/>
    <mergeCell ref="AG53:AH53"/>
    <mergeCell ref="AG54:AH54"/>
    <mergeCell ref="AG55:AH55"/>
    <mergeCell ref="AG56:AH56"/>
    <mergeCell ref="R92:S92"/>
    <mergeCell ref="T50:U50"/>
    <mergeCell ref="T51:U51"/>
    <mergeCell ref="T52:U52"/>
    <mergeCell ref="T53:U53"/>
    <mergeCell ref="T54:U54"/>
    <mergeCell ref="T55:U55"/>
    <mergeCell ref="T56:U56"/>
    <mergeCell ref="T57:U57"/>
    <mergeCell ref="R71:S71"/>
    <mergeCell ref="T63:U63"/>
    <mergeCell ref="T64:U64"/>
    <mergeCell ref="T65:U65"/>
    <mergeCell ref="T66:U66"/>
    <mergeCell ref="T83:U83"/>
    <mergeCell ref="T67:U67"/>
    <mergeCell ref="T68:U68"/>
    <mergeCell ref="T69:U69"/>
    <mergeCell ref="T77:U77"/>
    <mergeCell ref="T70:U70"/>
    <mergeCell ref="T71:U71"/>
    <mergeCell ref="T72:U72"/>
    <mergeCell ref="T73:U73"/>
    <mergeCell ref="T74:U74"/>
    <mergeCell ref="T84:U84"/>
    <mergeCell ref="T91:U91"/>
    <mergeCell ref="T92:U92"/>
    <mergeCell ref="T85:U85"/>
    <mergeCell ref="T86:U86"/>
    <mergeCell ref="T87:U87"/>
    <mergeCell ref="T88:U88"/>
    <mergeCell ref="T89:U89"/>
    <mergeCell ref="T90:U90"/>
    <mergeCell ref="V51:W51"/>
    <mergeCell ref="V52:W52"/>
    <mergeCell ref="V53:W53"/>
    <mergeCell ref="T82:U82"/>
    <mergeCell ref="T79:U79"/>
    <mergeCell ref="T81:U81"/>
    <mergeCell ref="T78:U78"/>
    <mergeCell ref="T80:U80"/>
    <mergeCell ref="V54:W54"/>
    <mergeCell ref="V55:W55"/>
    <mergeCell ref="V60:W60"/>
    <mergeCell ref="V63:W63"/>
    <mergeCell ref="V56:W56"/>
    <mergeCell ref="V57:W57"/>
    <mergeCell ref="V58:W58"/>
    <mergeCell ref="V59:W59"/>
    <mergeCell ref="V74:W74"/>
    <mergeCell ref="V75:W75"/>
    <mergeCell ref="V76:W76"/>
    <mergeCell ref="V61:W61"/>
    <mergeCell ref="V62:W62"/>
    <mergeCell ref="V70:W70"/>
    <mergeCell ref="V71:W71"/>
    <mergeCell ref="V72:W72"/>
    <mergeCell ref="V73:W73"/>
    <mergeCell ref="V81:W81"/>
    <mergeCell ref="V78:W78"/>
    <mergeCell ref="V80:W80"/>
    <mergeCell ref="V77:W77"/>
    <mergeCell ref="P69:Q69"/>
    <mergeCell ref="V91:W91"/>
    <mergeCell ref="V92:W92"/>
    <mergeCell ref="V85:W85"/>
    <mergeCell ref="V86:W86"/>
    <mergeCell ref="V87:W87"/>
    <mergeCell ref="V88:W88"/>
    <mergeCell ref="V89:W89"/>
    <mergeCell ref="V90:W90"/>
    <mergeCell ref="V79:W79"/>
    <mergeCell ref="P65:Q65"/>
    <mergeCell ref="P66:Q66"/>
    <mergeCell ref="P67:Q67"/>
    <mergeCell ref="P68:Q68"/>
    <mergeCell ref="AK39:AR39"/>
    <mergeCell ref="P49:Q49"/>
    <mergeCell ref="P70:Q70"/>
    <mergeCell ref="P71:Q71"/>
    <mergeCell ref="V68:W68"/>
    <mergeCell ref="V69:W69"/>
    <mergeCell ref="V64:W64"/>
    <mergeCell ref="V65:W65"/>
    <mergeCell ref="V66:W66"/>
    <mergeCell ref="V67:W67"/>
    <mergeCell ref="BA27:BA28"/>
    <mergeCell ref="AZ27:AZ28"/>
    <mergeCell ref="AX27:AX28"/>
    <mergeCell ref="BA34:BD37"/>
    <mergeCell ref="AX30:BC30"/>
    <mergeCell ref="BC27:BC28"/>
    <mergeCell ref="AY27:AY28"/>
    <mergeCell ref="BB27:BB28"/>
    <mergeCell ref="AU31:BC31"/>
    <mergeCell ref="AS37:AV37"/>
    <mergeCell ref="AE25:AE26"/>
    <mergeCell ref="AF25:AF26"/>
    <mergeCell ref="X25:X26"/>
    <mergeCell ref="S25:S26"/>
    <mergeCell ref="T25:T26"/>
    <mergeCell ref="L27:M28"/>
    <mergeCell ref="R76:S76"/>
    <mergeCell ref="T76:U76"/>
    <mergeCell ref="L23:M24"/>
    <mergeCell ref="L25:M26"/>
    <mergeCell ref="P73:Q73"/>
    <mergeCell ref="P74:Q74"/>
    <mergeCell ref="P75:Q75"/>
    <mergeCell ref="P76:Q76"/>
    <mergeCell ref="P62:Q62"/>
    <mergeCell ref="R86:S86"/>
    <mergeCell ref="R87:S87"/>
    <mergeCell ref="R43:W44"/>
    <mergeCell ref="AF27:AF28"/>
    <mergeCell ref="V82:W82"/>
    <mergeCell ref="V84:W84"/>
    <mergeCell ref="AE27:AE28"/>
    <mergeCell ref="R85:S85"/>
    <mergeCell ref="V45:W47"/>
    <mergeCell ref="V83:W83"/>
    <mergeCell ref="A91:B91"/>
    <mergeCell ref="A90:B90"/>
    <mergeCell ref="R90:S90"/>
    <mergeCell ref="R88:S88"/>
    <mergeCell ref="R89:S89"/>
    <mergeCell ref="C90:O90"/>
    <mergeCell ref="A88:B88"/>
    <mergeCell ref="A89:B89"/>
    <mergeCell ref="R91:S91"/>
    <mergeCell ref="C88:O88"/>
    <mergeCell ref="A84:B84"/>
    <mergeCell ref="A87:B87"/>
    <mergeCell ref="C87:O87"/>
    <mergeCell ref="A83:B83"/>
    <mergeCell ref="C84:O84"/>
    <mergeCell ref="C86:O86"/>
    <mergeCell ref="C85:O85"/>
    <mergeCell ref="C83:O83"/>
    <mergeCell ref="T93:U93"/>
    <mergeCell ref="V93:W93"/>
    <mergeCell ref="P94:Q94"/>
    <mergeCell ref="R94:S94"/>
    <mergeCell ref="T94:U94"/>
    <mergeCell ref="V94:W94"/>
    <mergeCell ref="P93:Q93"/>
    <mergeCell ref="R93:S93"/>
    <mergeCell ref="P95:Q95"/>
    <mergeCell ref="R95:S95"/>
    <mergeCell ref="T95:U95"/>
    <mergeCell ref="V95:W95"/>
    <mergeCell ref="P96:Q96"/>
    <mergeCell ref="R96:S96"/>
    <mergeCell ref="T96:U96"/>
    <mergeCell ref="V96:W96"/>
    <mergeCell ref="Z38:AD38"/>
    <mergeCell ref="K38:O38"/>
    <mergeCell ref="AF30:AK30"/>
    <mergeCell ref="AC31:AL31"/>
    <mergeCell ref="P37:T37"/>
    <mergeCell ref="U37:Y37"/>
    <mergeCell ref="AP27:AP28"/>
    <mergeCell ref="AR31:AS31"/>
    <mergeCell ref="AK37:AR37"/>
    <mergeCell ref="AK38:AR38"/>
    <mergeCell ref="AM27:AM28"/>
    <mergeCell ref="AS38:AV38"/>
    <mergeCell ref="AQ27:AQ28"/>
    <mergeCell ref="AR27:AR28"/>
    <mergeCell ref="AV27:AV28"/>
    <mergeCell ref="AN27:AN28"/>
    <mergeCell ref="AE39:AJ39"/>
    <mergeCell ref="AE40:AJ40"/>
    <mergeCell ref="U39:Y39"/>
    <mergeCell ref="Z39:AD39"/>
    <mergeCell ref="U40:Y40"/>
    <mergeCell ref="Z40:AD40"/>
    <mergeCell ref="A34:B37"/>
    <mergeCell ref="A38:B38"/>
    <mergeCell ref="K35:T36"/>
    <mergeCell ref="U35:AD36"/>
    <mergeCell ref="K34:AR34"/>
    <mergeCell ref="AE38:AJ38"/>
    <mergeCell ref="AE35:AR36"/>
    <mergeCell ref="AE37:AJ37"/>
    <mergeCell ref="P38:T38"/>
    <mergeCell ref="G37:J37"/>
    <mergeCell ref="A39:B39"/>
    <mergeCell ref="A43:B47"/>
    <mergeCell ref="BE39:BH39"/>
    <mergeCell ref="AW39:AZ39"/>
    <mergeCell ref="A42:BO42"/>
    <mergeCell ref="A40:B40"/>
    <mergeCell ref="K39:O39"/>
    <mergeCell ref="P39:T39"/>
    <mergeCell ref="AV45:AW47"/>
    <mergeCell ref="AK40:AR40"/>
    <mergeCell ref="A48:B48"/>
    <mergeCell ref="K40:O40"/>
    <mergeCell ref="P40:T40"/>
    <mergeCell ref="C40:F40"/>
    <mergeCell ref="G40:J40"/>
    <mergeCell ref="R45:S47"/>
    <mergeCell ref="T45:U47"/>
    <mergeCell ref="P43:Q47"/>
    <mergeCell ref="C43:O47"/>
    <mergeCell ref="C48:O48"/>
    <mergeCell ref="A59:B59"/>
    <mergeCell ref="A56:B56"/>
    <mergeCell ref="C58:O58"/>
    <mergeCell ref="C59:O59"/>
    <mergeCell ref="A12:BO12"/>
    <mergeCell ref="AV19:AV20"/>
    <mergeCell ref="AR19:AR20"/>
    <mergeCell ref="AS19:AU19"/>
    <mergeCell ref="D16:Q16"/>
    <mergeCell ref="R19:R20"/>
    <mergeCell ref="A18:BO18"/>
    <mergeCell ref="BA19:BD19"/>
    <mergeCell ref="AA19:AD19"/>
    <mergeCell ref="A13:BO13"/>
    <mergeCell ref="A9:BO9"/>
    <mergeCell ref="V21:V22"/>
    <mergeCell ref="AR21:AR22"/>
    <mergeCell ref="R21:R22"/>
    <mergeCell ref="AV21:AV22"/>
    <mergeCell ref="AE21:AE22"/>
    <mergeCell ref="N19:Q19"/>
    <mergeCell ref="AF19:AH19"/>
    <mergeCell ref="AE19:AE20"/>
    <mergeCell ref="S19:U19"/>
    <mergeCell ref="A49:B49"/>
    <mergeCell ref="A51:B51"/>
    <mergeCell ref="A10:BO10"/>
    <mergeCell ref="A50:B50"/>
    <mergeCell ref="AV49:AW49"/>
    <mergeCell ref="A33:BO33"/>
    <mergeCell ref="BN45:BO47"/>
    <mergeCell ref="X45:AF45"/>
    <mergeCell ref="L19:M22"/>
    <mergeCell ref="A14:BO14"/>
    <mergeCell ref="A66:B66"/>
    <mergeCell ref="A58:B58"/>
    <mergeCell ref="A53:B53"/>
    <mergeCell ref="A52:B52"/>
    <mergeCell ref="A54:B54"/>
    <mergeCell ref="A62:B62"/>
    <mergeCell ref="A55:B55"/>
    <mergeCell ref="A57:B57"/>
    <mergeCell ref="A61:B61"/>
    <mergeCell ref="A60:B60"/>
    <mergeCell ref="A77:B77"/>
    <mergeCell ref="A76:B76"/>
    <mergeCell ref="A71:B71"/>
    <mergeCell ref="A63:B63"/>
    <mergeCell ref="A64:B64"/>
    <mergeCell ref="A69:B69"/>
    <mergeCell ref="A70:B70"/>
    <mergeCell ref="A68:B68"/>
    <mergeCell ref="A67:B67"/>
    <mergeCell ref="A65:B65"/>
    <mergeCell ref="A73:B73"/>
    <mergeCell ref="A72:B72"/>
    <mergeCell ref="A75:B75"/>
    <mergeCell ref="A74:B74"/>
    <mergeCell ref="AE23:AE24"/>
    <mergeCell ref="W19:Z19"/>
    <mergeCell ref="AW16:BJ16"/>
    <mergeCell ref="AI19:AI20"/>
    <mergeCell ref="AM21:AM22"/>
    <mergeCell ref="AM19:AM20"/>
    <mergeCell ref="AI21:AI22"/>
    <mergeCell ref="AJ19:AL19"/>
    <mergeCell ref="AV23:AV24"/>
    <mergeCell ref="AF23:AF24"/>
    <mergeCell ref="AY108:BD108"/>
    <mergeCell ref="E108:F108"/>
    <mergeCell ref="H108:O108"/>
    <mergeCell ref="C106:G106"/>
    <mergeCell ref="H106:AI106"/>
    <mergeCell ref="AJ106:BO106"/>
    <mergeCell ref="A78:B78"/>
    <mergeCell ref="A94:B94"/>
    <mergeCell ref="A92:B92"/>
    <mergeCell ref="A96:B96"/>
    <mergeCell ref="A93:B93"/>
    <mergeCell ref="A95:B95"/>
    <mergeCell ref="A81:B81"/>
    <mergeCell ref="A86:B86"/>
    <mergeCell ref="A82:B82"/>
    <mergeCell ref="A85:B85"/>
    <mergeCell ref="C37:F37"/>
    <mergeCell ref="C70:O70"/>
    <mergeCell ref="C71:O71"/>
    <mergeCell ref="C72:O72"/>
    <mergeCell ref="C49:O49"/>
    <mergeCell ref="C64:O64"/>
    <mergeCell ref="C50:O50"/>
    <mergeCell ref="C51:O51"/>
    <mergeCell ref="C52:O52"/>
    <mergeCell ref="C53:O53"/>
    <mergeCell ref="C80:O80"/>
    <mergeCell ref="C76:O76"/>
    <mergeCell ref="C34:J36"/>
    <mergeCell ref="X44:AH44"/>
    <mergeCell ref="Z37:AD37"/>
    <mergeCell ref="U38:Y38"/>
    <mergeCell ref="C39:F39"/>
    <mergeCell ref="G39:J39"/>
    <mergeCell ref="C38:F38"/>
    <mergeCell ref="G38:J38"/>
    <mergeCell ref="X43:BO43"/>
    <mergeCell ref="AX44:BO44"/>
    <mergeCell ref="C73:O73"/>
    <mergeCell ref="C74:O74"/>
    <mergeCell ref="AG49:AH49"/>
    <mergeCell ref="AI44:AW44"/>
    <mergeCell ref="AP48:BO48"/>
    <mergeCell ref="V50:W50"/>
    <mergeCell ref="AG50:AH50"/>
    <mergeCell ref="P72:Q72"/>
    <mergeCell ref="C75:O75"/>
    <mergeCell ref="C77:O77"/>
    <mergeCell ref="C78:O78"/>
    <mergeCell ref="A98:BO98"/>
    <mergeCell ref="AK97:AL97"/>
    <mergeCell ref="AG91:AH91"/>
    <mergeCell ref="AG92:AH92"/>
    <mergeCell ref="BN96:BO96"/>
    <mergeCell ref="AV92:AW92"/>
    <mergeCell ref="AG96:AH96"/>
    <mergeCell ref="AG95:AH95"/>
    <mergeCell ref="AG94:AH94"/>
    <mergeCell ref="A103:B103"/>
    <mergeCell ref="A102:BO102"/>
    <mergeCell ref="AY97:AZ97"/>
    <mergeCell ref="BN97:BO97"/>
    <mergeCell ref="AV94:AW94"/>
    <mergeCell ref="A100:O100"/>
    <mergeCell ref="A99:O99"/>
    <mergeCell ref="AE100:AW100"/>
    <mergeCell ref="C105:G105"/>
    <mergeCell ref="H105:AI105"/>
    <mergeCell ref="H104:AI104"/>
    <mergeCell ref="AJ103:BO103"/>
    <mergeCell ref="C104:G104"/>
    <mergeCell ref="C103:G103"/>
    <mergeCell ref="AJ104:BO104"/>
    <mergeCell ref="AJ105:BO105"/>
    <mergeCell ref="AG93:AH93"/>
    <mergeCell ref="AV53:AW53"/>
    <mergeCell ref="AV54:AW54"/>
    <mergeCell ref="AV55:AW55"/>
    <mergeCell ref="AG90:AH90"/>
    <mergeCell ref="AG85:AH85"/>
    <mergeCell ref="AG70:AH70"/>
    <mergeCell ref="AG71:AH71"/>
    <mergeCell ref="AG64:AH64"/>
    <mergeCell ref="AG65:AH65"/>
    <mergeCell ref="AV86:AW86"/>
    <mergeCell ref="AV83:AW83"/>
    <mergeCell ref="AV87:AW87"/>
    <mergeCell ref="A11:BO11"/>
    <mergeCell ref="U25:U26"/>
    <mergeCell ref="V25:V26"/>
    <mergeCell ref="Y25:Y26"/>
    <mergeCell ref="Z25:Z26"/>
    <mergeCell ref="AA25:AA26"/>
    <mergeCell ref="AB25:AB26"/>
    <mergeCell ref="V19:V20"/>
    <mergeCell ref="AW19:AZ19"/>
    <mergeCell ref="AV95:AW95"/>
    <mergeCell ref="AV96:AW96"/>
    <mergeCell ref="AV60:AW60"/>
    <mergeCell ref="AV70:AW70"/>
    <mergeCell ref="AV71:AW71"/>
    <mergeCell ref="AV85:AW85"/>
    <mergeCell ref="AV90:AW90"/>
    <mergeCell ref="AV93:AW93"/>
    <mergeCell ref="AV79:AW79"/>
    <mergeCell ref="AV82:AW82"/>
    <mergeCell ref="AV50:AW50"/>
    <mergeCell ref="AV51:AW51"/>
    <mergeCell ref="AV52:AW52"/>
    <mergeCell ref="AV76:AW76"/>
    <mergeCell ref="AV56:AW56"/>
    <mergeCell ref="AV57:AW57"/>
    <mergeCell ref="AV58:AW58"/>
    <mergeCell ref="AV59:AW59"/>
    <mergeCell ref="AV61:AW61"/>
    <mergeCell ref="AV62:AW62"/>
    <mergeCell ref="BI38:BO38"/>
    <mergeCell ref="BI39:BO39"/>
    <mergeCell ref="BI40:BO40"/>
    <mergeCell ref="AS39:AV39"/>
    <mergeCell ref="BA39:BD39"/>
    <mergeCell ref="BE40:BH40"/>
    <mergeCell ref="BA40:BD40"/>
    <mergeCell ref="AS40:AV40"/>
    <mergeCell ref="AW40:AZ40"/>
    <mergeCell ref="A4:O4"/>
    <mergeCell ref="A5:O5"/>
    <mergeCell ref="A6:O6"/>
    <mergeCell ref="AB4:AN4"/>
    <mergeCell ref="AB5:AN5"/>
    <mergeCell ref="AB6:AN6"/>
    <mergeCell ref="A15:BO15"/>
    <mergeCell ref="BI34:BO37"/>
    <mergeCell ref="K37:O37"/>
    <mergeCell ref="A1:O1"/>
    <mergeCell ref="A2:O2"/>
    <mergeCell ref="A3:O3"/>
    <mergeCell ref="AB1:AN1"/>
    <mergeCell ref="AB2:AN2"/>
    <mergeCell ref="AB3:AN3"/>
    <mergeCell ref="A8:BO8"/>
    <mergeCell ref="AC25:AC26"/>
    <mergeCell ref="BE38:BH38"/>
    <mergeCell ref="BE34:BH37"/>
    <mergeCell ref="AS34:AZ36"/>
    <mergeCell ref="AW38:AZ38"/>
    <mergeCell ref="BA38:BD38"/>
    <mergeCell ref="W30:AB30"/>
    <mergeCell ref="L31:M31"/>
    <mergeCell ref="Z31:AA31"/>
    <mergeCell ref="BD27:BD28"/>
    <mergeCell ref="AE99:AW99"/>
    <mergeCell ref="AX100:BO100"/>
    <mergeCell ref="H103:AI103"/>
    <mergeCell ref="AX99:BO99"/>
    <mergeCell ref="P100:AD100"/>
    <mergeCell ref="AW37:AZ37"/>
    <mergeCell ref="O31:U31"/>
    <mergeCell ref="N30:S30"/>
    <mergeCell ref="AO30:AT30"/>
  </mergeCells>
  <printOptions horizontalCentered="1"/>
  <pageMargins left="0.15748031496062992" right="0" top="0.7874015748031497" bottom="0.3937007874015748" header="0" footer="0.2362204724409449"/>
  <pageSetup blackAndWhite="1" fitToHeight="2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cp:lastPrinted>2014-02-26T14:00:11Z</cp:lastPrinted>
  <dcterms:created xsi:type="dcterms:W3CDTF">2012-10-16T11:30:05Z</dcterms:created>
  <dcterms:modified xsi:type="dcterms:W3CDTF">2014-06-12T07:28:11Z</dcterms:modified>
  <cp:category/>
  <cp:version/>
  <cp:contentType/>
  <cp:contentStatus/>
</cp:coreProperties>
</file>